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доходы\бюджет 2024\сессии 24\отчет за 2023\"/>
    </mc:Choice>
  </mc:AlternateContent>
  <xr:revisionPtr revIDLastSave="0" documentId="13_ncr:1_{BCBD58BD-2C44-4A97-9626-1B98158452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Лист1!$10:$10</definedName>
    <definedName name="_xlnm.Print_Area" localSheetId="0">Лист1!$A$1:$F$145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5" i="1"/>
  <c r="D11" i="1"/>
  <c r="D37" i="1"/>
  <c r="C37" i="1"/>
  <c r="E75" i="1"/>
  <c r="E76" i="1"/>
  <c r="D75" i="1"/>
  <c r="D76" i="1"/>
  <c r="C75" i="1"/>
  <c r="C76" i="1"/>
  <c r="C94" i="1"/>
  <c r="D50" i="1"/>
  <c r="C50" i="1"/>
  <c r="D95" i="1"/>
  <c r="C95" i="1"/>
  <c r="D135" i="1"/>
  <c r="C135" i="1"/>
  <c r="C98" i="1" s="1"/>
  <c r="D98" i="1" s="1"/>
  <c r="D137" i="1"/>
  <c r="C137" i="1"/>
  <c r="D99" i="1"/>
  <c r="C130" i="1"/>
  <c r="D130" i="1"/>
  <c r="E130" i="1"/>
  <c r="E139" i="1"/>
  <c r="D139" i="1"/>
  <c r="C139" i="1"/>
  <c r="F131" i="1"/>
  <c r="C121" i="1"/>
  <c r="F119" i="1"/>
  <c r="F118" i="1"/>
  <c r="F111" i="1"/>
  <c r="F107" i="1"/>
  <c r="F106" i="1"/>
  <c r="E47" i="1" l="1"/>
  <c r="F65" i="1" l="1"/>
  <c r="E68" i="1"/>
  <c r="E65" i="1" s="1"/>
  <c r="D65" i="1"/>
  <c r="C65" i="1"/>
  <c r="F64" i="1"/>
  <c r="E50" i="1"/>
  <c r="E49" i="1" s="1"/>
  <c r="E37" i="1"/>
  <c r="E33" i="1"/>
  <c r="C33" i="1"/>
  <c r="C32" i="1" s="1"/>
  <c r="D33" i="1"/>
  <c r="D32" i="1" s="1"/>
  <c r="F36" i="1"/>
  <c r="F35" i="1"/>
  <c r="D25" i="1"/>
  <c r="D24" i="1" s="1"/>
  <c r="D19" i="1"/>
  <c r="E32" i="1" l="1"/>
  <c r="E100" i="1" l="1"/>
  <c r="E141" i="1"/>
  <c r="E137" i="1"/>
  <c r="E135" i="1"/>
  <c r="E103" i="1" l="1"/>
  <c r="F109" i="1"/>
  <c r="F144" i="1"/>
  <c r="F143" i="1"/>
  <c r="F142" i="1"/>
  <c r="D141" i="1"/>
  <c r="F141" i="1" s="1"/>
  <c r="C141" i="1"/>
  <c r="F140" i="1"/>
  <c r="F139" i="1"/>
  <c r="F138" i="1"/>
  <c r="F137" i="1"/>
  <c r="F136" i="1"/>
  <c r="F135" i="1"/>
  <c r="F134" i="1"/>
  <c r="F132" i="1"/>
  <c r="F130" i="1"/>
  <c r="F129" i="1"/>
  <c r="F128" i="1"/>
  <c r="F127" i="1"/>
  <c r="F126" i="1"/>
  <c r="F125" i="1"/>
  <c r="F123" i="1"/>
  <c r="F122" i="1"/>
  <c r="E121" i="1"/>
  <c r="D121" i="1"/>
  <c r="F120" i="1"/>
  <c r="F117" i="1"/>
  <c r="F116" i="1"/>
  <c r="F115" i="1"/>
  <c r="F114" i="1"/>
  <c r="F112" i="1"/>
  <c r="F110" i="1"/>
  <c r="F108" i="1"/>
  <c r="F105" i="1"/>
  <c r="F104" i="1"/>
  <c r="D103" i="1"/>
  <c r="C103" i="1"/>
  <c r="F102" i="1"/>
  <c r="F101" i="1"/>
  <c r="D100" i="1"/>
  <c r="F100" i="1" s="1"/>
  <c r="C100" i="1"/>
  <c r="F97" i="1"/>
  <c r="E95" i="1"/>
  <c r="F95" i="1" s="1"/>
  <c r="F94" i="1"/>
  <c r="F91" i="1"/>
  <c r="F89" i="1"/>
  <c r="F81" i="1"/>
  <c r="F80" i="1"/>
  <c r="F74" i="1"/>
  <c r="F72" i="1"/>
  <c r="F71" i="1"/>
  <c r="E70" i="1"/>
  <c r="D70" i="1"/>
  <c r="C70" i="1"/>
  <c r="F63" i="1"/>
  <c r="F62" i="1"/>
  <c r="F61" i="1"/>
  <c r="E60" i="1"/>
  <c r="F60" i="1" s="1"/>
  <c r="C60" i="1"/>
  <c r="C59" i="1" s="1"/>
  <c r="D59" i="1"/>
  <c r="F57" i="1"/>
  <c r="F56" i="1"/>
  <c r="F54" i="1"/>
  <c r="F53" i="1"/>
  <c r="F52" i="1"/>
  <c r="F51" i="1"/>
  <c r="F50" i="1"/>
  <c r="D49" i="1"/>
  <c r="C49" i="1"/>
  <c r="F46" i="1"/>
  <c r="F45" i="1"/>
  <c r="F44" i="1"/>
  <c r="F43" i="1"/>
  <c r="F42" i="1"/>
  <c r="F41" i="1"/>
  <c r="E40" i="1"/>
  <c r="D40" i="1"/>
  <c r="F39" i="1"/>
  <c r="F38" i="1"/>
  <c r="F37" i="1"/>
  <c r="F34" i="1"/>
  <c r="F33" i="1"/>
  <c r="F31" i="1"/>
  <c r="F30" i="1"/>
  <c r="F27" i="1"/>
  <c r="F26" i="1"/>
  <c r="F25" i="1"/>
  <c r="C25" i="1"/>
  <c r="C24" i="1" s="1"/>
  <c r="F22" i="1"/>
  <c r="F21" i="1"/>
  <c r="F20" i="1"/>
  <c r="E19" i="1"/>
  <c r="C19" i="1"/>
  <c r="C18" i="1" s="1"/>
  <c r="D18" i="1"/>
  <c r="F17" i="1"/>
  <c r="F16" i="1"/>
  <c r="F15" i="1"/>
  <c r="F14" i="1"/>
  <c r="E13" i="1"/>
  <c r="E12" i="1" s="1"/>
  <c r="D13" i="1"/>
  <c r="D12" i="1" s="1"/>
  <c r="F12" i="1" s="1"/>
  <c r="C13" i="1"/>
  <c r="C12" i="1" s="1"/>
  <c r="F103" i="1" l="1"/>
  <c r="F70" i="1"/>
  <c r="E99" i="1"/>
  <c r="E98" i="1" s="1"/>
  <c r="F19" i="1"/>
  <c r="E18" i="1"/>
  <c r="F18" i="1" s="1"/>
  <c r="F32" i="1"/>
  <c r="F49" i="1"/>
  <c r="F76" i="1"/>
  <c r="F75" i="1"/>
  <c r="F13" i="1"/>
  <c r="F40" i="1"/>
  <c r="D145" i="1"/>
  <c r="C99" i="1"/>
  <c r="F121" i="1"/>
  <c r="F24" i="1"/>
  <c r="E59" i="1"/>
  <c r="F59" i="1" s="1"/>
  <c r="E11" i="1" l="1"/>
  <c r="F11" i="1" s="1"/>
  <c r="F98" i="1"/>
  <c r="F99" i="1"/>
  <c r="E145" i="1" l="1"/>
  <c r="F145" i="1" s="1"/>
  <c r="C40" i="1"/>
  <c r="C11" i="1" s="1"/>
  <c r="C145" i="1" s="1"/>
</calcChain>
</file>

<file path=xl/sharedStrings.xml><?xml version="1.0" encoding="utf-8"?>
<sst xmlns="http://schemas.openxmlformats.org/spreadsheetml/2006/main" count="279" uniqueCount="278">
  <si>
    <t>Приложение № 1</t>
  </si>
  <si>
    <t xml:space="preserve"> Наименование показателя</t>
  </si>
  <si>
    <t>КБК</t>
  </si>
  <si>
    <t>Бюджетные назначения, утвержденные решением Собрания депутатов Каргопольского муниципального округа,         рублей</t>
  </si>
  <si>
    <t xml:space="preserve">Утвержденные бюджетные назначения в соответствии с кассовым планом,      рублей </t>
  </si>
  <si>
    <t>Исполнено,    рублей</t>
  </si>
  <si>
    <t xml:space="preserve">%  исполнения к утвержденным бюджетным назначениям в соответствии с кассовым планом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</si>
  <si>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</si>
  <si>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</si>
  <si>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</si>
  <si>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</si>
  <si>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</si>
  <si>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</si>
  <si>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</si>
  <si>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</si>
  <si>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</si>
  <si>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</si>
  <si>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</si>
  <si>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</si>
  <si>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</si>
  <si>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</si>
  <si>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</si>
  <si>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</si>
  <si>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</si>
  <si>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</si>
  <si>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</si>
  <si>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</si>
  <si>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</si>
  <si>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</si>
  <si>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</si>
  <si>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</si>
  <si>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</si>
  <si>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</si>
  <si>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</si>
  <si>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</si>
  <si>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</si>
  <si>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</si>
  <si>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</si>
  <si>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</si>
  <si>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</si>
  <si>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</si>
  <si>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</si>
  <si>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</si>
  <si>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>Единый налог на вмененный доход для отдельных видов деятельности</t>
  </si>
  <si>
    <t xml:space="preserve"> 000 1050200002 0000 110</t>
  </si>
  <si>
    <t>Единый сельскохозяйственный налог</t>
  </si>
  <si>
    <t xml:space="preserve"> 000 1050301001 0000 110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</si>
  <si>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</si>
  <si>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</si>
  <si>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</si>
  <si>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</si>
  <si>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</si>
  <si>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</si>
  <si>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</si>
  <si>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</si>
  <si>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</si>
  <si>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</si>
  <si>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</si>
  <si>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</si>
  <si>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физических лиц</t>
  </si>
  <si>
    <t xml:space="preserve"> 000 1060604000 0000 110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</si>
  <si>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</si>
  <si>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</si>
  <si>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</si>
  <si>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</si>
  <si>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</si>
  <si>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</si>
  <si>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</si>
  <si>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</si>
  <si>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</si>
  <si>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</si>
  <si>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</si>
  <si>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</si>
  <si>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</si>
  <si>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 000 1080714201 0000 110</t>
  </si>
  <si>
    <t>ЗАДОЛЖЕННОСТЬ И ПЕРЕРАСЧЕТЫ ПО ОТМЕНЕННЫМ НАЛОГАМ, СБОРАМ И ИНЫМ ОБЯЗАТЕЛЬНЫМ ПЛАТЕЖАМ</t>
  </si>
  <si>
    <t xml:space="preserve"> 000 1090000000 0000 000</t>
  </si>
  <si>
    <t>Прочие местные налоги и сборы, мобилизуемые на территориях муниципальных округов</t>
  </si>
  <si>
    <t xml:space="preserve"> 000 1090705214 0000 110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</si>
  <si>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</si>
  <si>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</si>
  <si>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</si>
  <si>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</si>
  <si>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</si>
  <si>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</si>
  <si>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</si>
  <si>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</si>
  <si>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</si>
  <si>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</si>
  <si>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</si>
  <si>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 000 1110507414 0000 120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</si>
  <si>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</si>
  <si>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000 1110701414 0000 120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</si>
  <si>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</si>
  <si>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</si>
  <si>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</si>
  <si>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</si>
  <si>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</si>
  <si>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 000 1110908014 0000 120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</si>
  <si>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</si>
  <si>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</si>
  <si>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</si>
  <si>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</si>
  <si>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</si>
  <si>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</si>
  <si>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</si>
  <si>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</si>
  <si>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</si>
  <si>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</si>
  <si>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</si>
  <si>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</si>
  <si>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</si>
  <si>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</si>
  <si>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</si>
  <si>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</si>
  <si>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 получателями средств бюджетов муниципальных округов</t>
  </si>
  <si>
    <t xml:space="preserve"> 000 1130199414 0000 130</t>
  </si>
  <si>
    <t>Доходы от компенсации затрат государства</t>
  </si>
  <si>
    <t xml:space="preserve"> 000 1130200000 0000 130</t>
  </si>
  <si>
    <t>Прочие доходы от компенсации затрат бюджетов муниципальных округов</t>
  </si>
  <si>
    <t xml:space="preserve"> 000 1130299414 0000 130</t>
  </si>
  <si>
    <t>ДОХОДЫ ОТ ПРОДАЖИ МАТЕРИАЛЬНЫХ И НЕМАТЕРИАЛЬНЫХ АКТИВОВ</t>
  </si>
  <si>
    <t xml:space="preserve"> 000 1140000000 0000 000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</si>
  <si>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</si>
  <si>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</si>
  <si>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</si>
  <si>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</si>
  <si>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</si>
  <si>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000 1140602414 0000 430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</si>
  <si>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</si>
  <si>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000 1140631214 0000 430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</si>
  <si>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</si>
  <si>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</si>
  <si>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админитративных правонарушениях</t>
  </si>
  <si>
    <t>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</si>
  <si>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</si>
  <si>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</si>
  <si>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</si>
  <si>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</si>
  <si>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</si>
  <si>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</si>
  <si>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</si>
  <si>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000 1160107401 0000 140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</si>
  <si>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</si>
  <si>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</si>
  <si>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</si>
  <si>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000 1160108401 0000 140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</si>
  <si>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</si>
  <si>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</si>
  <si>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</si>
  <si>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</si>
  <si>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</si>
  <si>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</si>
  <si>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</si>
  <si>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</si>
  <si>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</si>
  <si>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000 1160119401 0000 140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</si>
  <si>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</si>
  <si>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</si>
  <si>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</si>
  <si>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</si>
  <si>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</si>
  <si>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000 1160701014 0000 140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</si>
  <si>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</si>
  <si>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000 1161003214 0000 140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</si>
  <si>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</si>
  <si>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</si>
  <si>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</si>
  <si>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</si>
  <si>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</si>
  <si>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</si>
  <si>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>ПРОЧИЕ НЕНАЛОГОВЫЕ ДОХОДЫ</t>
  </si>
  <si>
    <t xml:space="preserve"> 000 1170000000 0000 000</t>
  </si>
  <si>
    <t>Невыясненные поступления, зачисляемые в бюджеты муниципальных округов</t>
  </si>
  <si>
    <t xml:space="preserve"> 000 1170104014 0000 180</t>
  </si>
  <si>
    <t>Инициативные платежи, зачисляемые в бюджеты муниципальных округов</t>
  </si>
  <si>
    <t xml:space="preserve"> 000 1171502014 0000 180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</si>
  <si>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</si>
  <si>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</si>
  <si>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</si>
  <si>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</si>
  <si>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</si>
  <si>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</si>
  <si>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</si>
  <si>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 000 2021500114 0000 150</t>
  </si>
  <si>
    <t>Дотации бюджетам муниципальных округов на поддержку мер по обеспечению сбалансированности бюджетов</t>
  </si>
  <si>
    <t xml:space="preserve"> 000 2021500214 0000 150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</si>
  <si>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</si>
  <si>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</si>
  <si>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</si>
  <si>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</si>
  <si>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</si>
  <si>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000 2022029914 0000 150</t>
  </si>
  <si>
    <t>Субсидии бюджетам муниципальных округов на государственную поддержку спортивных организаций, осуществляющихподготовку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</si>
  <si>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000 2022030214 0000 150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</si>
  <si>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</si>
  <si>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</si>
  <si>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 xml:space="preserve"> 000 2022524314 0000 150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</si>
  <si>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</si>
  <si>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</si>
  <si>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</si>
  <si>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000 2022546714 0000 150</t>
  </si>
  <si>
    <t>Субсидии бюджетам муниципальных округов на реализацию мероприятий по обеспечению жильем молодых семей</t>
  </si>
  <si>
    <t xml:space="preserve"> 000 2022549714 0000 150</t>
  </si>
  <si>
    <t>Субсидии бюджетам муниципальных округов на развитие сети учреждений культурно-досугового типа</t>
  </si>
  <si>
    <t xml:space="preserve"> 000 2022551314 0000 150</t>
  </si>
  <si>
    <t>Субсидии бюджетам муниципальных округов на поддержку отрасли культуры</t>
  </si>
  <si>
    <t xml:space="preserve"> 000 2022551914 0000 150</t>
  </si>
  <si>
    <t>Субсидии бюджетам муниципальных округов на реализацию программ формирования современной городской среды</t>
  </si>
  <si>
    <t xml:space="preserve"> 000 2022555514 0000 150</t>
  </si>
  <si>
    <t>Прочие субсидии бюджетам муниципальных округов</t>
  </si>
  <si>
    <t xml:space="preserve"> 000 2022999914 0000 150</t>
  </si>
  <si>
    <t>Субвенции бюджетам бюджетной системы Российской Федерации</t>
  </si>
  <si>
    <t xml:space="preserve"> 000 2023000000 0000 150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</si>
  <si>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</si>
  <si>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000 2023002414 0000 150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</si>
  <si>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</si>
  <si>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</si>
  <si>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</si>
  <si>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</si>
  <si>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</si>
  <si>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 000 2023511814 0000 150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</si>
  <si>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</si>
  <si>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</si>
  <si>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</si>
  <si>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000 2023530314 0000 150</t>
  </si>
  <si>
    <t>Единая субвенция бюджетам муниципальных округов</t>
  </si>
  <si>
    <t xml:space="preserve"> 000 2023999814 0000 150</t>
  </si>
  <si>
    <t>Прочие субвенции бюджетам муниципальных округов</t>
  </si>
  <si>
    <t xml:space="preserve"> 000 2023999914 0000 150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</si>
  <si>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</si>
  <si>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</si>
  <si>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</si>
  <si>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000 2024542414 0000 150</t>
  </si>
  <si>
    <t>Межбюджетные трансферты, передаваемые бюджетам муниципальных округов на создание модельных муниципальных библиотек</t>
  </si>
  <si>
    <t xml:space="preserve"> 000 2024545414 0000 150</t>
  </si>
  <si>
    <t>Прочие межбюджетные трансферты, передаваемые бюджетам муниципальных округов</t>
  </si>
  <si>
    <t xml:space="preserve"> 000 2024999914 0000 150</t>
  </si>
  <si>
    <t>БЕЗВОЗМЕЗДНЫЕ ПОСТУПЛЕНИЯ ОТ НЕГОСУДАРСТВЕННЫХ ОРГАНИЗАЦИЙ</t>
  </si>
  <si>
    <t xml:space="preserve"> 000 2040000000 0000 000</t>
  </si>
  <si>
    <t>Прочие безвозмездные поступления в бюджеты муниципальных округов</t>
  </si>
  <si>
    <t xml:space="preserve"> 000 2040401014 0000 150</t>
  </si>
  <si>
    <t>ПРОЧИЕ БЕЗВОЗМЕЗДНЫЕ ПОСТУПЛЕНИЯ</t>
  </si>
  <si>
    <t xml:space="preserve"> 000 2070000000 0000 000</t>
  </si>
  <si>
    <t xml:space="preserve"> 000 2070405014 0000 150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</si>
  <si>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</si>
  <si>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</si>
  <si>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муниципальных округов от возврата бюджетными учреждениями остатков субсидий прошлых лет</t>
  </si>
  <si>
    <t xml:space="preserve"> 000 2180401014 0000 150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</si>
  <si>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</si>
  <si>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</si>
  <si>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</si>
  <si>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000 2196001014 0000 150</t>
  </si>
  <si>
    <t xml:space="preserve">     ВСЕГО ДОХОДОВ</t>
  </si>
  <si>
    <t xml:space="preserve"> 000 202250814 0000 150</t>
  </si>
  <si>
    <t>Транспортный налог</t>
  </si>
  <si>
    <t>Транспортный налог с физичнских лиц</t>
  </si>
  <si>
    <t xml:space="preserve"> 000 1060401202 0000 110</t>
  </si>
  <si>
    <t xml:space="preserve"> 000 1060400002 0000 110</t>
  </si>
  <si>
    <t xml:space="preserve"> 000 2022030014 0000 150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</si>
  <si>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</si>
  <si>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000 2022030314 0000 150</t>
  </si>
  <si>
    <t xml:space="preserve"> 000 2022529914 0000 150</t>
  </si>
  <si>
    <t>Субсидии бюджетам муниципальных округов на софинансирование расходных обязательств субъектов РФ, связанных с реализацией федеральной целевой программы "Увековечение памяти погибших при защите Отчетества на 2019-2024 годы"</t>
  </si>
  <si>
    <t xml:space="preserve"> 000 2022557614 0000 150</t>
  </si>
  <si>
    <t xml:space="preserve"> 000 20222711214 0000 150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</si>
  <si>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</si>
  <si>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софинансирование капитальных вложений в объекты муниципальной собственности</t>
  </si>
  <si>
    <t xml:space="preserve"> 000 2024517914 0000 150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</si>
  <si>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</si>
  <si>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</si>
  <si>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</si>
  <si>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 xml:space="preserve"> 000 2193530314 0000 150</t>
  </si>
  <si>
    <t xml:space="preserve"> 000 2192530414 0000 150</t>
  </si>
  <si>
    <t xml:space="preserve">к решению Собрания депутатов Каргопольского муниципального округа Архангельской области "Об утверждении отчета об исполнении бюджета Каргопольского муниципального округа Архангельской области за 2023 год"                                                          </t>
  </si>
  <si>
    <t>от "23" апреля 2024 года № _____</t>
  </si>
  <si>
    <t>ИСПОЛНЕНИЕ ДОХОДНОЙ ЧАСТИ БЮДЖЕТА КАРГОПОЛЬСКОГО МУНИЦИПАЛЬНОГО ОКРУГА АРХАНГЕЛЬСКОЙ ОБЛАСТИ ЗА 2023 ГОД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</si>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</sst>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3" fillId="0" borderId="0"/>
    <xf numFmtId="0" fontId="4" fillId="0" borderId="0">
      <alignment horizontal="left"/>
    </xf>
    <xf numFmtId="49" fontId="4" fillId="0" borderId="0"/>
    <xf numFmtId="0" fontId="3" fillId="0" borderId="4"/>
    <xf numFmtId="0" fontId="4" fillId="0" borderId="5">
      <alignment horizontal="left" wrapText="1" indent="2"/>
    </xf>
    <xf numFmtId="49" fontId="4" fillId="0" borderId="6">
      <alignment horizontal="center"/>
    </xf>
    <xf numFmtId="4" fontId="4" fillId="0" borderId="6">
      <alignment horizontal="right"/>
    </xf>
    <xf numFmtId="0" fontId="3" fillId="0" borderId="7"/>
    <xf numFmtId="0" fontId="4" fillId="0" borderId="0"/>
    <xf numFmtId="0" fontId="4" fillId="0" borderId="9"/>
    <xf numFmtId="0" fontId="4" fillId="4" borderId="0"/>
    <xf numFmtId="0" fontId="12" fillId="0" borderId="10"/>
    <xf numFmtId="0" fontId="4" fillId="0" borderId="10"/>
    <xf numFmtId="49" fontId="4" fillId="0" borderId="10"/>
    <xf numFmtId="0" fontId="3" fillId="0" borderId="10"/>
    <xf numFmtId="0" fontId="4" fillId="0" borderId="11">
      <alignment horizontal="left" wrapText="1"/>
    </xf>
    <xf numFmtId="49" fontId="4" fillId="0" borderId="12">
      <alignment horizontal="center"/>
    </xf>
    <xf numFmtId="49" fontId="4" fillId="0" borderId="13">
      <alignment horizontal="center"/>
    </xf>
    <xf numFmtId="4" fontId="4" fillId="0" borderId="13">
      <alignment horizontal="right"/>
    </xf>
    <xf numFmtId="0" fontId="3" fillId="0" borderId="15"/>
    <xf numFmtId="0" fontId="3" fillId="0" borderId="9"/>
    <xf numFmtId="0" fontId="13" fillId="0" borderId="9"/>
    <xf numFmtId="0" fontId="14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49" fontId="1" fillId="0" borderId="0" xfId="0" applyNumberFormat="1" applyFont="1"/>
    <xf numFmtId="49" fontId="2" fillId="0" borderId="0" xfId="0" applyNumberFormat="1" applyFont="1"/>
    <xf numFmtId="0" fontId="3" fillId="0" borderId="0" xfId="1"/>
    <xf numFmtId="0" fontId="0" fillId="0" borderId="0" xfId="0" applyProtection="1">
      <protection locked="0"/>
    </xf>
    <xf numFmtId="0" fontId="4" fillId="0" borderId="0" xfId="2">
      <alignment horizontal="left"/>
    </xf>
    <xf numFmtId="49" fontId="4" fillId="0" borderId="0" xfId="3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3" fillId="0" borderId="4" xfId="4"/>
    <xf numFmtId="4" fontId="10" fillId="0" borderId="8" xfId="7" applyFont="1" applyBorder="1">
      <alignment horizontal="right"/>
    </xf>
    <xf numFmtId="0" fontId="3" fillId="0" borderId="0" xfId="8" applyBorder="1"/>
    <xf numFmtId="4" fontId="3" fillId="0" borderId="0" xfId="8" applyNumberFormat="1" applyBorder="1"/>
    <xf numFmtId="4" fontId="8" fillId="2" borderId="17" xfId="7" applyFont="1" applyFill="1" applyBorder="1">
      <alignment horizontal="right"/>
    </xf>
    <xf numFmtId="164" fontId="8" fillId="2" borderId="18" xfId="7" applyNumberFormat="1" applyFont="1" applyFill="1" applyBorder="1">
      <alignment horizontal="right"/>
    </xf>
    <xf numFmtId="4" fontId="8" fillId="3" borderId="6" xfId="7" applyFont="1" applyFill="1">
      <alignment horizontal="right"/>
    </xf>
    <xf numFmtId="0" fontId="9" fillId="0" borderId="19" xfId="5" applyFont="1" applyBorder="1">
      <alignment horizontal="left" wrapText="1" indent="2"/>
    </xf>
    <xf numFmtId="4" fontId="10" fillId="0" borderId="6" xfId="7" applyFont="1">
      <alignment horizontal="right"/>
    </xf>
    <xf numFmtId="164" fontId="10" fillId="0" borderId="20" xfId="7" applyNumberFormat="1" applyFont="1" applyBorder="1">
      <alignment horizontal="right"/>
    </xf>
    <xf numFmtId="164" fontId="10" fillId="3" borderId="20" xfId="7" applyNumberFormat="1" applyFont="1" applyFill="1" applyBorder="1">
      <alignment horizontal="right"/>
    </xf>
    <xf numFmtId="4" fontId="8" fillId="2" borderId="6" xfId="7" applyFont="1" applyFill="1">
      <alignment horizontal="right"/>
    </xf>
    <xf numFmtId="164" fontId="8" fillId="2" borderId="20" xfId="7" applyNumberFormat="1" applyFont="1" applyFill="1" applyBorder="1">
      <alignment horizontal="right"/>
    </xf>
    <xf numFmtId="0" fontId="7" fillId="0" borderId="19" xfId="5" applyFont="1" applyBorder="1">
      <alignment horizontal="left" wrapText="1" indent="2"/>
    </xf>
    <xf numFmtId="4" fontId="8" fillId="0" borderId="6" xfId="7" applyFont="1">
      <alignment horizontal="right"/>
    </xf>
    <xf numFmtId="164" fontId="8" fillId="0" borderId="20" xfId="7" applyNumberFormat="1" applyFont="1" applyBorder="1">
      <alignment horizontal="right"/>
    </xf>
    <xf numFmtId="0" fontId="11" fillId="2" borderId="14" xfId="10" applyFont="1" applyFill="1" applyBorder="1"/>
    <xf numFmtId="164" fontId="8" fillId="2" borderId="22" xfId="7" applyNumberFormat="1" applyFont="1" applyFill="1" applyBorder="1">
      <alignment horizontal="right"/>
    </xf>
    <xf numFmtId="164" fontId="10" fillId="0" borderId="0" xfId="7" applyNumberFormat="1" applyFont="1" applyBorder="1">
      <alignment horizontal="right"/>
    </xf>
    <xf numFmtId="4" fontId="8" fillId="5" borderId="6" xfId="7" applyFont="1" applyFill="1">
      <alignment horizontal="right"/>
    </xf>
    <xf numFmtId="164" fontId="8" fillId="5" borderId="20" xfId="7" applyNumberFormat="1" applyFont="1" applyFill="1" applyBorder="1">
      <alignment horizontal="right"/>
    </xf>
    <xf numFmtId="164" fontId="10" fillId="5" borderId="20" xfId="7" applyNumberFormat="1" applyFont="1" applyFill="1" applyBorder="1">
      <alignment horizontal="right"/>
    </xf>
    <xf numFmtId="164" fontId="8" fillId="5" borderId="23" xfId="7" applyNumberFormat="1" applyFont="1" applyFill="1" applyBorder="1">
      <alignment horizontal="right"/>
    </xf>
    <xf numFmtId="0" fontId="9" fillId="0" borderId="19" xfId="5" applyFont="1" applyBorder="1" applyAlignment="1">
      <alignment horizontal="left" vertical="top" wrapText="1" indent="2"/>
    </xf>
    <xf numFmtId="0" fontId="9" fillId="0" borderId="19" xfId="5" applyFont="1" applyBorder="1" applyAlignment="1">
      <alignment wrapText="1"/>
    </xf>
    <xf numFmtId="0" fontId="9" fillId="0" borderId="19" xfId="5" applyFont="1" applyBorder="1" applyAlignment="1">
      <alignment vertical="top" wrapText="1"/>
    </xf>
    <xf numFmtId="0" fontId="7" fillId="5" borderId="19" xfId="5" applyFont="1" applyFill="1" applyBorder="1" applyAlignment="1">
      <alignment horizontal="left" vertical="center" wrapText="1" indent="2"/>
    </xf>
    <xf numFmtId="0" fontId="7" fillId="2" borderId="19" xfId="5" applyFont="1" applyFill="1" applyBorder="1" applyAlignment="1">
      <alignment horizontal="left" vertical="center" wrapText="1" indent="2"/>
    </xf>
    <xf numFmtId="0" fontId="11" fillId="2" borderId="21" xfId="9" applyFont="1" applyFill="1" applyBorder="1" applyAlignment="1">
      <alignment vertical="center"/>
    </xf>
    <xf numFmtId="0" fontId="7" fillId="3" borderId="19" xfId="5" applyFont="1" applyFill="1" applyBorder="1" applyAlignment="1">
      <alignment horizontal="left" vertical="center" wrapText="1" indent="2"/>
    </xf>
    <xf numFmtId="0" fontId="7" fillId="2" borderId="16" xfId="5" applyFont="1" applyFill="1" applyBorder="1" applyAlignment="1">
      <alignment horizontal="left" vertical="center" wrapText="1" indent="2"/>
    </xf>
    <xf numFmtId="49" fontId="2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49" fontId="9" fillId="0" borderId="6" xfId="6" applyFont="1">
      <alignment horizontal="center"/>
    </xf>
    <xf numFmtId="49" fontId="9" fillId="0" borderId="8" xfId="6" applyFont="1" applyBorder="1">
      <alignment horizontal="center"/>
    </xf>
    <xf numFmtId="0" fontId="1" fillId="0" borderId="24" xfId="23" applyFont="1" applyBorder="1" applyAlignment="1" applyProtection="1">
      <alignment vertical="top" wrapText="1"/>
      <protection hidden="1"/>
    </xf>
    <xf numFmtId="49" fontId="7" fillId="5" borderId="6" xfId="6" applyFont="1" applyFill="1">
      <alignment horizontal="center"/>
    </xf>
    <xf numFmtId="49" fontId="7" fillId="3" borderId="6" xfId="6" applyFont="1" applyFill="1">
      <alignment horizontal="center"/>
    </xf>
    <xf numFmtId="49" fontId="7" fillId="2" borderId="6" xfId="6" applyFont="1" applyFill="1">
      <alignment horizontal="center"/>
    </xf>
    <xf numFmtId="49" fontId="7" fillId="0" borderId="6" xfId="6" applyFont="1">
      <alignment horizontal="center"/>
    </xf>
    <xf numFmtId="49" fontId="7" fillId="2" borderId="17" xfId="6" applyFont="1" applyFill="1" applyBorder="1">
      <alignment horizontal="center"/>
    </xf>
    <xf numFmtId="4" fontId="8" fillId="2" borderId="14" xfId="10" applyNumberFormat="1" applyFont="1" applyFill="1" applyBorder="1"/>
  </cellXfs>
  <cellStyles count="24">
    <cellStyle name="xl100" xfId="12" xr:uid="{00000000-0005-0000-0000-000000000000}"/>
    <cellStyle name="xl104" xfId="20" xr:uid="{00000000-0005-0000-0000-000001000000}"/>
    <cellStyle name="xl110" xfId="18" xr:uid="{00000000-0005-0000-0000-000002000000}"/>
    <cellStyle name="xl24" xfId="2" xr:uid="{00000000-0005-0000-0000-000003000000}"/>
    <cellStyle name="xl25" xfId="9" xr:uid="{00000000-0005-0000-0000-000004000000}"/>
    <cellStyle name="xl27" xfId="1" xr:uid="{00000000-0005-0000-0000-000005000000}"/>
    <cellStyle name="xl31" xfId="5" xr:uid="{00000000-0005-0000-0000-000006000000}"/>
    <cellStyle name="xl38" xfId="10" xr:uid="{00000000-0005-0000-0000-000007000000}"/>
    <cellStyle name="xl40" xfId="3" xr:uid="{00000000-0005-0000-0000-000008000000}"/>
    <cellStyle name="xl41" xfId="17" xr:uid="{00000000-0005-0000-0000-000009000000}"/>
    <cellStyle name="xl43" xfId="6" xr:uid="{00000000-0005-0000-0000-00000A000000}"/>
    <cellStyle name="xl45" xfId="7" xr:uid="{00000000-0005-0000-0000-00000B000000}"/>
    <cellStyle name="xl46" xfId="11" xr:uid="{00000000-0005-0000-0000-00000C000000}"/>
    <cellStyle name="xl55" xfId="22" xr:uid="{00000000-0005-0000-0000-00000D000000}"/>
    <cellStyle name="xl65" xfId="4" xr:uid="{00000000-0005-0000-0000-00000E000000}"/>
    <cellStyle name="xl66" xfId="8" xr:uid="{00000000-0005-0000-0000-00000F000000}"/>
    <cellStyle name="xl79" xfId="16" xr:uid="{00000000-0005-0000-0000-000010000000}"/>
    <cellStyle name="xl86" xfId="21" xr:uid="{00000000-0005-0000-0000-000011000000}"/>
    <cellStyle name="xl90" xfId="14" xr:uid="{00000000-0005-0000-0000-000012000000}"/>
    <cellStyle name="xl91" xfId="19" xr:uid="{00000000-0005-0000-0000-000013000000}"/>
    <cellStyle name="xl98" xfId="13" xr:uid="{00000000-0005-0000-0000-000014000000}"/>
    <cellStyle name="xl99" xfId="15" xr:uid="{00000000-0005-0000-0000-000015000000}"/>
    <cellStyle name="Обычный" xfId="0" builtinId="0"/>
    <cellStyle name="Обычный 2" xfId="23" xr:uid="{B6A6FAB6-C7B2-4EE7-9D53-010982699F82}"/>
  </cellStyles>
  <dxfs count="0"/>
  <tableStyles count="0" defaultTableStyle="TableStyleMedium2" defaultPivotStyle="PivotStyleLight16"/>
  <colors>
    <mruColors>
      <color rgb="FFFFCCFF"/>
      <color rgb="FFFF99FF"/>
      <color rgb="FFCCECFF"/>
      <color rgb="FF66FF99"/>
      <color rgb="FF99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5"/>
  <sheetViews>
    <sheetView tabSelected="1" zoomScale="90" zoomScaleNormal="90" zoomScaleSheetLayoutView="90" workbookViewId="0">
      <selection activeCell="J10" sqref="J10"/>
    </sheetView>
  </sheetViews>
  <sheetFormatPr defaultRowHeight="15" x14ac:dyDescent="0.25"/>
  <cols>
    <col min="1" max="1" width="50.85546875" style="5" customWidth="1"/>
    <col min="2" max="2" width="22.85546875" style="5" customWidth="1"/>
    <col min="3" max="3" width="17.140625" style="5" customWidth="1"/>
    <col min="4" max="4" width="17.42578125" style="5" customWidth="1"/>
    <col min="5" max="5" width="17" style="5" customWidth="1"/>
    <col min="6" max="6" width="13.28515625" style="5" customWidth="1"/>
    <col min="7" max="7" width="15.7109375" style="5" customWidth="1"/>
    <col min="8" max="16384" width="9.140625" style="5"/>
  </cols>
  <sheetData>
    <row r="1" spans="1:7" ht="17.100000000000001" customHeight="1" x14ac:dyDescent="0.25">
      <c r="A1" s="1"/>
      <c r="B1" s="1"/>
      <c r="C1" s="1"/>
      <c r="D1" s="2"/>
      <c r="E1" s="3" t="s">
        <v>0</v>
      </c>
      <c r="F1" s="3"/>
      <c r="G1" s="4"/>
    </row>
    <row r="2" spans="1:7" ht="61.5" customHeight="1" x14ac:dyDescent="0.25">
      <c r="A2" s="1"/>
      <c r="B2" s="1"/>
      <c r="C2" s="1"/>
      <c r="D2" s="44" t="s">
        <v>274</v>
      </c>
      <c r="E2" s="44"/>
      <c r="F2" s="44"/>
      <c r="G2" s="4"/>
    </row>
    <row r="3" spans="1:7" ht="17.25" customHeight="1" x14ac:dyDescent="0.25">
      <c r="A3" s="1"/>
      <c r="B3" s="1"/>
      <c r="C3" s="1"/>
      <c r="D3" s="44" t="s">
        <v>275</v>
      </c>
      <c r="E3" s="44"/>
      <c r="F3" s="44"/>
      <c r="G3" s="4"/>
    </row>
    <row r="4" spans="1:7" ht="14.1" customHeight="1" x14ac:dyDescent="0.25">
      <c r="A4" s="6"/>
      <c r="B4" s="6"/>
      <c r="C4" s="7"/>
      <c r="D4" s="7"/>
      <c r="E4" s="4"/>
      <c r="F4" s="4"/>
      <c r="G4" s="4"/>
    </row>
    <row r="5" spans="1:7" ht="15" customHeight="1" x14ac:dyDescent="0.3">
      <c r="A5" s="45"/>
      <c r="B5" s="45"/>
      <c r="C5" s="45"/>
      <c r="D5" s="45"/>
      <c r="E5" s="45"/>
      <c r="F5" s="45"/>
    </row>
    <row r="6" spans="1:7" ht="15.2" customHeight="1" x14ac:dyDescent="0.25">
      <c r="A6" s="46" t="s">
        <v>276</v>
      </c>
      <c r="B6" s="46"/>
      <c r="C6" s="46"/>
      <c r="D6" s="46"/>
      <c r="E6" s="46"/>
      <c r="F6" s="46"/>
    </row>
    <row r="7" spans="1:7" ht="23.25" customHeight="1" x14ac:dyDescent="0.25">
      <c r="A7" s="46"/>
      <c r="B7" s="46"/>
      <c r="C7" s="46"/>
      <c r="D7" s="46"/>
      <c r="E7" s="46"/>
      <c r="F7" s="46"/>
    </row>
    <row r="8" spans="1:7" ht="7.5" customHeight="1" x14ac:dyDescent="0.25">
      <c r="A8" s="4"/>
    </row>
    <row r="9" spans="1:7" ht="7.5" customHeight="1" thickBot="1" x14ac:dyDescent="0.3">
      <c r="A9" s="4"/>
    </row>
    <row r="10" spans="1:7" ht="140.44999999999999" customHeight="1" thickBot="1" x14ac:dyDescent="0.3">
      <c r="A10" s="8" t="s">
        <v>1</v>
      </c>
      <c r="B10" s="9" t="s">
        <v>2</v>
      </c>
      <c r="C10" s="10" t="s">
        <v>3</v>
      </c>
      <c r="D10" s="11" t="s">
        <v>4</v>
      </c>
      <c r="E10" s="12" t="s">
        <v>5</v>
      </c>
      <c r="F10" s="11" t="s">
        <v>6</v>
      </c>
      <c r="G10" s="13"/>
    </row>
    <row r="11" spans="1:7" ht="22.5" customHeight="1" x14ac:dyDescent="0.25">
      <c r="A11" s="43" t="s">
        <v>7</v>
      </c>
      <c r="B11" s="54" t="s">
        <v>8</v>
      </c>
      <c r="C11" s="17">
        <f>SUM(C12+C18+C24+C32+C40+C47+C49+C59+C65+C70+C75+C95)</f>
        <v>199937118.26000002</v>
      </c>
      <c r="D11" s="17">
        <f>SUM(D12+D18+D24+D32+D40+D47+D49+D59+D65+D70+D75+D95)</f>
        <v>199937118.26000002</v>
      </c>
      <c r="E11" s="17">
        <f>SUM(E12+E18+E24+E47+E32+E40+E49+E59+E65+E70+E75+E95)</f>
        <v>216686180.33999997</v>
      </c>
      <c r="F11" s="18">
        <f>E11/D11*100</f>
        <v>108.37716489352383</v>
      </c>
      <c r="G11" s="15"/>
    </row>
    <row r="12" spans="1:7" ht="20.25" customHeight="1" x14ac:dyDescent="0.25">
      <c r="A12" s="39" t="s">
        <v>9</v>
      </c>
      <c r="B12" s="50" t="s">
        <v>10</v>
      </c>
      <c r="C12" s="32">
        <f>C13</f>
        <v>97984503.109999999</v>
      </c>
      <c r="D12" s="32">
        <f>D13</f>
        <v>97984503.109999999</v>
      </c>
      <c r="E12" s="32">
        <f>SUM(E13)</f>
        <v>108406080.36</v>
      </c>
      <c r="F12" s="33">
        <f t="shared" ref="F12:F76" si="0">E12/D12*100</f>
        <v>110.63594437816403</v>
      </c>
      <c r="G12" s="15"/>
    </row>
    <row r="13" spans="1:7" ht="20.25" customHeight="1" x14ac:dyDescent="0.25">
      <c r="A13" s="38" t="s">
        <v>11</v>
      </c>
      <c r="B13" s="47" t="s">
        <v>12</v>
      </c>
      <c r="C13" s="21">
        <f>C14+C15+C16+C17</f>
        <v>97984503.109999999</v>
      </c>
      <c r="D13" s="21">
        <f>D14+D15+D16+D17</f>
        <v>97984503.109999999</v>
      </c>
      <c r="E13" s="21">
        <f>SUM(E14:E17)</f>
        <v>108406080.36</v>
      </c>
      <c r="F13" s="22">
        <f t="shared" si="0"/>
        <v>110.63594437816403</v>
      </c>
      <c r="G13" s="15"/>
    </row>
    <row r="14" spans="1:7" ht="67.5" customHeight="1" x14ac:dyDescent="0.25">
      <c r="A14" s="38" t="s">
        <v>13</v>
      </c>
      <c r="B14" s="47" t="s">
        <v>14</v>
      </c>
      <c r="C14" s="21">
        <v>95764503.109999999</v>
      </c>
      <c r="D14" s="21">
        <v>95764503.109999999</v>
      </c>
      <c r="E14" s="21">
        <v>106370648.78</v>
      </c>
      <c r="F14" s="22">
        <f t="shared" si="0"/>
        <v>111.07523698819514</v>
      </c>
      <c r="G14" s="15"/>
    </row>
    <row r="15" spans="1:7" ht="106.5" customHeight="1" x14ac:dyDescent="0.25">
      <c r="A15" s="38" t="s">
        <v>15</v>
      </c>
      <c r="B15" s="47" t="s">
        <v>16</v>
      </c>
      <c r="C15" s="21">
        <v>420000</v>
      </c>
      <c r="D15" s="21">
        <v>420000</v>
      </c>
      <c r="E15" s="21">
        <v>2184.9699999999998</v>
      </c>
      <c r="F15" s="22">
        <f t="shared" si="0"/>
        <v>0.52023095238095229</v>
      </c>
      <c r="G15" s="15"/>
    </row>
    <row r="16" spans="1:7" ht="42" customHeight="1" x14ac:dyDescent="0.25">
      <c r="A16" s="38" t="s">
        <v>17</v>
      </c>
      <c r="B16" s="47" t="s">
        <v>18</v>
      </c>
      <c r="C16" s="21">
        <v>1200000</v>
      </c>
      <c r="D16" s="21">
        <v>1200000</v>
      </c>
      <c r="E16" s="21">
        <v>1210459.8400000001</v>
      </c>
      <c r="F16" s="22">
        <f t="shared" si="0"/>
        <v>100.87165333333334</v>
      </c>
      <c r="G16" s="15"/>
    </row>
    <row r="17" spans="1:7" ht="80.25" customHeight="1" x14ac:dyDescent="0.25">
      <c r="A17" s="38" t="s">
        <v>19</v>
      </c>
      <c r="B17" s="47" t="s">
        <v>20</v>
      </c>
      <c r="C17" s="21">
        <v>600000</v>
      </c>
      <c r="D17" s="21">
        <v>600000</v>
      </c>
      <c r="E17" s="21">
        <v>822786.77</v>
      </c>
      <c r="F17" s="22">
        <f t="shared" si="0"/>
        <v>137.13112833333335</v>
      </c>
      <c r="G17" s="15"/>
    </row>
    <row r="18" spans="1:7" ht="43.5" customHeight="1" x14ac:dyDescent="0.25">
      <c r="A18" s="39" t="s">
        <v>21</v>
      </c>
      <c r="B18" s="50" t="s">
        <v>22</v>
      </c>
      <c r="C18" s="32">
        <f>C19</f>
        <v>27363843</v>
      </c>
      <c r="D18" s="32">
        <f>D19</f>
        <v>27363843</v>
      </c>
      <c r="E18" s="32">
        <f>E19</f>
        <v>28941047.640000004</v>
      </c>
      <c r="F18" s="33">
        <f t="shared" si="0"/>
        <v>105.76382725189588</v>
      </c>
      <c r="G18" s="15"/>
    </row>
    <row r="19" spans="1:7" ht="27" customHeight="1" x14ac:dyDescent="0.25">
      <c r="A19" s="38" t="s">
        <v>23</v>
      </c>
      <c r="B19" s="47" t="s">
        <v>24</v>
      </c>
      <c r="C19" s="21">
        <f>C20+C21+C22+C23</f>
        <v>27363843</v>
      </c>
      <c r="D19" s="21">
        <f>D20+D21+D22+D23</f>
        <v>27363843</v>
      </c>
      <c r="E19" s="21">
        <f>SUM(E20:E23)</f>
        <v>28941047.640000004</v>
      </c>
      <c r="F19" s="22">
        <f t="shared" si="0"/>
        <v>105.76382725189588</v>
      </c>
      <c r="G19" s="15"/>
    </row>
    <row r="20" spans="1:7" ht="105.75" customHeight="1" x14ac:dyDescent="0.25">
      <c r="A20" s="38" t="s">
        <v>25</v>
      </c>
      <c r="B20" s="47" t="s">
        <v>26</v>
      </c>
      <c r="C20" s="21">
        <v>12752843</v>
      </c>
      <c r="D20" s="21">
        <v>12752843</v>
      </c>
      <c r="E20" s="21">
        <v>14995934.34</v>
      </c>
      <c r="F20" s="22">
        <f t="shared" si="0"/>
        <v>117.58895126365157</v>
      </c>
      <c r="G20" s="15"/>
    </row>
    <row r="21" spans="1:7" ht="118.5" customHeight="1" x14ac:dyDescent="0.25">
      <c r="A21" s="38" t="s">
        <v>27</v>
      </c>
      <c r="B21" s="47" t="s">
        <v>28</v>
      </c>
      <c r="C21" s="21">
        <v>150000</v>
      </c>
      <c r="D21" s="21">
        <v>150000</v>
      </c>
      <c r="E21" s="21">
        <v>78322.23</v>
      </c>
      <c r="F21" s="22">
        <f t="shared" si="0"/>
        <v>52.214819999999996</v>
      </c>
      <c r="G21" s="15"/>
    </row>
    <row r="22" spans="1:7" ht="108" customHeight="1" x14ac:dyDescent="0.25">
      <c r="A22" s="38" t="s">
        <v>29</v>
      </c>
      <c r="B22" s="47" t="s">
        <v>30</v>
      </c>
      <c r="C22" s="21">
        <v>14461000</v>
      </c>
      <c r="D22" s="21">
        <v>14461000</v>
      </c>
      <c r="E22" s="21">
        <v>15499468.380000001</v>
      </c>
      <c r="F22" s="22">
        <f t="shared" si="0"/>
        <v>107.18116575617178</v>
      </c>
      <c r="G22" s="15"/>
    </row>
    <row r="23" spans="1:7" ht="105" customHeight="1" x14ac:dyDescent="0.25">
      <c r="A23" s="38" t="s">
        <v>31</v>
      </c>
      <c r="B23" s="47" t="s">
        <v>32</v>
      </c>
      <c r="C23" s="21">
        <v>0</v>
      </c>
      <c r="D23" s="21">
        <v>0</v>
      </c>
      <c r="E23" s="21">
        <v>-1632677.31</v>
      </c>
      <c r="F23" s="22">
        <v>0</v>
      </c>
      <c r="G23" s="15"/>
    </row>
    <row r="24" spans="1:7" ht="22.5" customHeight="1" x14ac:dyDescent="0.25">
      <c r="A24" s="39" t="s">
        <v>33</v>
      </c>
      <c r="B24" s="50" t="s">
        <v>34</v>
      </c>
      <c r="C24" s="32">
        <f>C25+C29+C30+C31</f>
        <v>18008000</v>
      </c>
      <c r="D24" s="32">
        <f>D25+D29+D30+D31</f>
        <v>18008000</v>
      </c>
      <c r="E24" s="32">
        <f>SUM(E25+E29+E30+E31)</f>
        <v>14988929.92</v>
      </c>
      <c r="F24" s="33">
        <f t="shared" si="0"/>
        <v>83.23483962683251</v>
      </c>
      <c r="G24" s="15"/>
    </row>
    <row r="25" spans="1:7" ht="28.5" customHeight="1" x14ac:dyDescent="0.25">
      <c r="A25" s="38" t="s">
        <v>35</v>
      </c>
      <c r="B25" s="47" t="s">
        <v>36</v>
      </c>
      <c r="C25" s="21">
        <f>C26+C27+C28</f>
        <v>13808000</v>
      </c>
      <c r="D25" s="21">
        <f>D26+D27+D28</f>
        <v>13808000</v>
      </c>
      <c r="E25" s="21">
        <f>SUM(E26:E28)</f>
        <v>12754223.949999999</v>
      </c>
      <c r="F25" s="22">
        <f t="shared" si="0"/>
        <v>92.368365802433374</v>
      </c>
      <c r="G25" s="16"/>
    </row>
    <row r="26" spans="1:7" ht="29.25" customHeight="1" x14ac:dyDescent="0.25">
      <c r="A26" s="38" t="s">
        <v>37</v>
      </c>
      <c r="B26" s="47" t="s">
        <v>38</v>
      </c>
      <c r="C26" s="21">
        <v>10800000</v>
      </c>
      <c r="D26" s="21">
        <v>10800000</v>
      </c>
      <c r="E26" s="21">
        <v>9715266.1600000001</v>
      </c>
      <c r="F26" s="22">
        <f t="shared" si="0"/>
        <v>89.956168148148151</v>
      </c>
      <c r="G26" s="15"/>
    </row>
    <row r="27" spans="1:7" ht="41.25" customHeight="1" x14ac:dyDescent="0.25">
      <c r="A27" s="38" t="s">
        <v>39</v>
      </c>
      <c r="B27" s="47" t="s">
        <v>40</v>
      </c>
      <c r="C27" s="21">
        <v>3008000</v>
      </c>
      <c r="D27" s="21">
        <v>3008000</v>
      </c>
      <c r="E27" s="21">
        <v>3037381.44</v>
      </c>
      <c r="F27" s="22">
        <f t="shared" si="0"/>
        <v>100.9767765957447</v>
      </c>
      <c r="G27" s="15"/>
    </row>
    <row r="28" spans="1:7" ht="42" customHeight="1" x14ac:dyDescent="0.25">
      <c r="A28" s="38" t="s">
        <v>41</v>
      </c>
      <c r="B28" s="47" t="s">
        <v>42</v>
      </c>
      <c r="C28" s="21">
        <v>0</v>
      </c>
      <c r="D28" s="21">
        <v>0</v>
      </c>
      <c r="E28" s="21">
        <v>1576.35</v>
      </c>
      <c r="F28" s="22">
        <v>0</v>
      </c>
      <c r="G28" s="15"/>
    </row>
    <row r="29" spans="1:7" ht="27.75" customHeight="1" x14ac:dyDescent="0.25">
      <c r="A29" s="38" t="s">
        <v>43</v>
      </c>
      <c r="B29" s="47" t="s">
        <v>44</v>
      </c>
      <c r="C29" s="21">
        <v>0</v>
      </c>
      <c r="D29" s="21">
        <v>0</v>
      </c>
      <c r="E29" s="21">
        <v>-72645.69</v>
      </c>
      <c r="F29" s="22">
        <v>0</v>
      </c>
      <c r="G29" s="15"/>
    </row>
    <row r="30" spans="1:7" ht="20.25" customHeight="1" x14ac:dyDescent="0.25">
      <c r="A30" s="38" t="s">
        <v>45</v>
      </c>
      <c r="B30" s="47" t="s">
        <v>46</v>
      </c>
      <c r="C30" s="21">
        <v>600000</v>
      </c>
      <c r="D30" s="21">
        <v>600000</v>
      </c>
      <c r="E30" s="21">
        <v>512351</v>
      </c>
      <c r="F30" s="22">
        <f t="shared" si="0"/>
        <v>85.391833333333338</v>
      </c>
      <c r="G30" s="15"/>
    </row>
    <row r="31" spans="1:7" ht="42" customHeight="1" x14ac:dyDescent="0.25">
      <c r="A31" s="38" t="s">
        <v>47</v>
      </c>
      <c r="B31" s="47" t="s">
        <v>48</v>
      </c>
      <c r="C31" s="21">
        <v>3600000</v>
      </c>
      <c r="D31" s="21">
        <v>3600000</v>
      </c>
      <c r="E31" s="21">
        <v>1795000.66</v>
      </c>
      <c r="F31" s="22">
        <f t="shared" si="0"/>
        <v>49.861129444444444</v>
      </c>
      <c r="G31" s="16"/>
    </row>
    <row r="32" spans="1:7" ht="23.25" customHeight="1" x14ac:dyDescent="0.25">
      <c r="A32" s="39" t="s">
        <v>49</v>
      </c>
      <c r="B32" s="50" t="s">
        <v>50</v>
      </c>
      <c r="C32" s="32">
        <f>C33+C37+C35</f>
        <v>25528582</v>
      </c>
      <c r="D32" s="32">
        <f>D33+D37+D35</f>
        <v>25528582</v>
      </c>
      <c r="E32" s="32">
        <f>E33+E37+E35</f>
        <v>26757063.57</v>
      </c>
      <c r="F32" s="33">
        <f t="shared" si="0"/>
        <v>104.81218098991947</v>
      </c>
      <c r="G32" s="27"/>
    </row>
    <row r="33" spans="1:7" ht="20.25" customHeight="1" x14ac:dyDescent="0.25">
      <c r="A33" s="38" t="s">
        <v>51</v>
      </c>
      <c r="B33" s="47" t="s">
        <v>52</v>
      </c>
      <c r="C33" s="21">
        <f>SUM(C34)</f>
        <v>4860000</v>
      </c>
      <c r="D33" s="21">
        <f>SUM(D34)</f>
        <v>4860000</v>
      </c>
      <c r="E33" s="21">
        <f>SUM(E34)</f>
        <v>6269819.4500000002</v>
      </c>
      <c r="F33" s="22">
        <f t="shared" si="0"/>
        <v>129.00863065843623</v>
      </c>
      <c r="G33" s="15"/>
    </row>
    <row r="34" spans="1:7" ht="41.25" customHeight="1" x14ac:dyDescent="0.25">
      <c r="A34" s="38" t="s">
        <v>53</v>
      </c>
      <c r="B34" s="47" t="s">
        <v>54</v>
      </c>
      <c r="C34" s="21">
        <v>4860000</v>
      </c>
      <c r="D34" s="21">
        <v>4860000</v>
      </c>
      <c r="E34" s="21">
        <v>6269819.4500000002</v>
      </c>
      <c r="F34" s="22">
        <f t="shared" si="0"/>
        <v>129.00863065843623</v>
      </c>
      <c r="G34" s="15"/>
    </row>
    <row r="35" spans="1:7" ht="20.25" customHeight="1" x14ac:dyDescent="0.25">
      <c r="A35" s="38" t="s">
        <v>255</v>
      </c>
      <c r="B35" s="47" t="s">
        <v>258</v>
      </c>
      <c r="C35" s="21">
        <v>15057582</v>
      </c>
      <c r="D35" s="21">
        <v>15057582</v>
      </c>
      <c r="E35" s="21">
        <v>16127258.73</v>
      </c>
      <c r="F35" s="22">
        <f t="shared" si="0"/>
        <v>107.10390771904812</v>
      </c>
      <c r="G35" s="15"/>
    </row>
    <row r="36" spans="1:7" ht="20.25" customHeight="1" x14ac:dyDescent="0.25">
      <c r="A36" s="38" t="s">
        <v>256</v>
      </c>
      <c r="B36" s="47" t="s">
        <v>257</v>
      </c>
      <c r="C36" s="21">
        <v>15057582</v>
      </c>
      <c r="D36" s="21">
        <v>15057582</v>
      </c>
      <c r="E36" s="21">
        <v>16127258.73</v>
      </c>
      <c r="F36" s="22">
        <f t="shared" si="0"/>
        <v>107.10390771904812</v>
      </c>
      <c r="G36" s="15"/>
    </row>
    <row r="37" spans="1:7" ht="20.25" customHeight="1" x14ac:dyDescent="0.25">
      <c r="A37" s="38" t="s">
        <v>55</v>
      </c>
      <c r="B37" s="47" t="s">
        <v>56</v>
      </c>
      <c r="C37" s="21">
        <f>SUM(C38:C39)</f>
        <v>5611000</v>
      </c>
      <c r="D37" s="21">
        <f>SUM(D38:D39)</f>
        <v>5611000</v>
      </c>
      <c r="E37" s="21">
        <f>SUM(E38:E39)</f>
        <v>4359985.3900000006</v>
      </c>
      <c r="F37" s="22">
        <f t="shared" si="0"/>
        <v>77.704248618784547</v>
      </c>
      <c r="G37" s="15"/>
    </row>
    <row r="38" spans="1:7" ht="20.25" customHeight="1" x14ac:dyDescent="0.25">
      <c r="A38" s="38" t="s">
        <v>57</v>
      </c>
      <c r="B38" s="47" t="s">
        <v>58</v>
      </c>
      <c r="C38" s="21">
        <v>2000000</v>
      </c>
      <c r="D38" s="21">
        <v>2000000</v>
      </c>
      <c r="E38" s="21">
        <v>552834.5</v>
      </c>
      <c r="F38" s="22">
        <f t="shared" si="0"/>
        <v>27.641725000000001</v>
      </c>
      <c r="G38" s="15"/>
    </row>
    <row r="39" spans="1:7" ht="20.25" customHeight="1" x14ac:dyDescent="0.25">
      <c r="A39" s="38" t="s">
        <v>59</v>
      </c>
      <c r="B39" s="47" t="s">
        <v>60</v>
      </c>
      <c r="C39" s="21">
        <v>3611000</v>
      </c>
      <c r="D39" s="21">
        <v>3611000</v>
      </c>
      <c r="E39" s="21">
        <v>3807150.89</v>
      </c>
      <c r="F39" s="22">
        <f t="shared" si="0"/>
        <v>105.43203793962891</v>
      </c>
      <c r="G39" s="15"/>
    </row>
    <row r="40" spans="1:7" ht="21" customHeight="1" x14ac:dyDescent="0.25">
      <c r="A40" s="39" t="s">
        <v>61</v>
      </c>
      <c r="B40" s="50" t="s">
        <v>62</v>
      </c>
      <c r="C40" s="32">
        <f>C41+C43+C45</f>
        <v>2973000</v>
      </c>
      <c r="D40" s="32">
        <f>D41+D43+D45</f>
        <v>2973000</v>
      </c>
      <c r="E40" s="32">
        <f>E41+E43+E45</f>
        <v>2324060.6</v>
      </c>
      <c r="F40" s="33">
        <f t="shared" si="0"/>
        <v>78.17223679784729</v>
      </c>
      <c r="G40" s="15"/>
    </row>
    <row r="41" spans="1:7" ht="27.75" customHeight="1" x14ac:dyDescent="0.25">
      <c r="A41" s="38" t="s">
        <v>63</v>
      </c>
      <c r="B41" s="47" t="s">
        <v>64</v>
      </c>
      <c r="C41" s="21">
        <v>2730000</v>
      </c>
      <c r="D41" s="21">
        <v>2730000</v>
      </c>
      <c r="E41" s="21">
        <v>2059430.6</v>
      </c>
      <c r="F41" s="22">
        <f t="shared" si="0"/>
        <v>75.437018315018321</v>
      </c>
      <c r="G41" s="15"/>
    </row>
    <row r="42" spans="1:7" ht="42.75" customHeight="1" x14ac:dyDescent="0.25">
      <c r="A42" s="38" t="s">
        <v>65</v>
      </c>
      <c r="B42" s="47" t="s">
        <v>66</v>
      </c>
      <c r="C42" s="21">
        <v>2730000</v>
      </c>
      <c r="D42" s="21">
        <v>2730000</v>
      </c>
      <c r="E42" s="21">
        <v>2059430.6</v>
      </c>
      <c r="F42" s="22">
        <f t="shared" si="0"/>
        <v>75.437018315018321</v>
      </c>
      <c r="G42" s="15"/>
    </row>
    <row r="43" spans="1:7" ht="42" customHeight="1" x14ac:dyDescent="0.25">
      <c r="A43" s="38" t="s">
        <v>67</v>
      </c>
      <c r="B43" s="47" t="s">
        <v>68</v>
      </c>
      <c r="C43" s="21">
        <v>27000</v>
      </c>
      <c r="D43" s="21">
        <v>27000</v>
      </c>
      <c r="E43" s="21">
        <v>23180</v>
      </c>
      <c r="F43" s="22">
        <f t="shared" si="0"/>
        <v>85.851851851851862</v>
      </c>
      <c r="G43" s="15"/>
    </row>
    <row r="44" spans="1:7" ht="67.5" customHeight="1" x14ac:dyDescent="0.25">
      <c r="A44" s="38" t="s">
        <v>69</v>
      </c>
      <c r="B44" s="47" t="s">
        <v>70</v>
      </c>
      <c r="C44" s="21">
        <v>27000</v>
      </c>
      <c r="D44" s="21">
        <v>27000</v>
      </c>
      <c r="E44" s="21">
        <v>23180</v>
      </c>
      <c r="F44" s="22">
        <f t="shared" si="0"/>
        <v>85.851851851851862</v>
      </c>
      <c r="G44" s="15"/>
    </row>
    <row r="45" spans="1:7" ht="39.75" customHeight="1" x14ac:dyDescent="0.25">
      <c r="A45" s="38" t="s">
        <v>71</v>
      </c>
      <c r="B45" s="47" t="s">
        <v>72</v>
      </c>
      <c r="C45" s="21">
        <v>216000</v>
      </c>
      <c r="D45" s="21">
        <v>216000</v>
      </c>
      <c r="E45" s="21">
        <v>241450</v>
      </c>
      <c r="F45" s="22">
        <f t="shared" si="0"/>
        <v>111.78240740740742</v>
      </c>
      <c r="G45" s="15"/>
    </row>
    <row r="46" spans="1:7" ht="158.25" customHeight="1" x14ac:dyDescent="0.25">
      <c r="A46" s="38" t="s">
        <v>73</v>
      </c>
      <c r="B46" s="47" t="s">
        <v>74</v>
      </c>
      <c r="C46" s="21">
        <v>216000</v>
      </c>
      <c r="D46" s="21">
        <v>216000</v>
      </c>
      <c r="E46" s="21">
        <v>241450</v>
      </c>
      <c r="F46" s="22">
        <f t="shared" si="0"/>
        <v>111.78240740740742</v>
      </c>
      <c r="G46" s="15"/>
    </row>
    <row r="47" spans="1:7" ht="43.5" customHeight="1" x14ac:dyDescent="0.25">
      <c r="A47" s="42" t="s">
        <v>75</v>
      </c>
      <c r="B47" s="51" t="s">
        <v>76</v>
      </c>
      <c r="C47" s="19">
        <v>0</v>
      </c>
      <c r="D47" s="19">
        <v>0</v>
      </c>
      <c r="E47" s="19">
        <f>SUM(E48)</f>
        <v>-4.3</v>
      </c>
      <c r="F47" s="23"/>
      <c r="G47" s="15"/>
    </row>
    <row r="48" spans="1:7" ht="29.25" customHeight="1" x14ac:dyDescent="0.25">
      <c r="A48" s="38" t="s">
        <v>77</v>
      </c>
      <c r="B48" s="47" t="s">
        <v>78</v>
      </c>
      <c r="C48" s="21">
        <v>0</v>
      </c>
      <c r="D48" s="21">
        <v>0</v>
      </c>
      <c r="E48" s="21">
        <v>-4.3</v>
      </c>
      <c r="F48" s="22"/>
      <c r="G48" s="15"/>
    </row>
    <row r="49" spans="1:7" ht="44.25" customHeight="1" x14ac:dyDescent="0.25">
      <c r="A49" s="39" t="s">
        <v>79</v>
      </c>
      <c r="B49" s="50" t="s">
        <v>80</v>
      </c>
      <c r="C49" s="32">
        <f>C50+C56</f>
        <v>21918000</v>
      </c>
      <c r="D49" s="32">
        <f>D50+D56</f>
        <v>21918000</v>
      </c>
      <c r="E49" s="32">
        <f>E50+E56+E55+E58</f>
        <v>26486399.75</v>
      </c>
      <c r="F49" s="33">
        <f t="shared" si="0"/>
        <v>120.84314148188705</v>
      </c>
      <c r="G49" s="15"/>
    </row>
    <row r="50" spans="1:7" ht="81" customHeight="1" x14ac:dyDescent="0.25">
      <c r="A50" s="38" t="s">
        <v>81</v>
      </c>
      <c r="B50" s="47" t="s">
        <v>82</v>
      </c>
      <c r="C50" s="21">
        <f>SUM(C51:C54)</f>
        <v>15418000</v>
      </c>
      <c r="D50" s="21">
        <f>SUM(D51:D54)</f>
        <v>15418000</v>
      </c>
      <c r="E50" s="21">
        <f>SUM(E51:E54)</f>
        <v>18942124.810000002</v>
      </c>
      <c r="F50" s="22">
        <f t="shared" si="0"/>
        <v>122.8572111168764</v>
      </c>
      <c r="G50" s="16"/>
    </row>
    <row r="51" spans="1:7" ht="80.25" customHeight="1" x14ac:dyDescent="0.25">
      <c r="A51" s="38" t="s">
        <v>83</v>
      </c>
      <c r="B51" s="47" t="s">
        <v>84</v>
      </c>
      <c r="C51" s="21">
        <v>8000000</v>
      </c>
      <c r="D51" s="21">
        <v>8000000</v>
      </c>
      <c r="E51" s="21">
        <v>10351600.050000001</v>
      </c>
      <c r="F51" s="22">
        <f t="shared" si="0"/>
        <v>129.39500062499999</v>
      </c>
      <c r="G51" s="15"/>
    </row>
    <row r="52" spans="1:7" ht="69" customHeight="1" x14ac:dyDescent="0.25">
      <c r="A52" s="38" t="s">
        <v>85</v>
      </c>
      <c r="B52" s="47" t="s">
        <v>86</v>
      </c>
      <c r="C52" s="21">
        <v>868000</v>
      </c>
      <c r="D52" s="21">
        <v>868000</v>
      </c>
      <c r="E52" s="21">
        <v>490605.02</v>
      </c>
      <c r="F52" s="22">
        <f t="shared" si="0"/>
        <v>56.521315668202767</v>
      </c>
      <c r="G52" s="15"/>
    </row>
    <row r="53" spans="1:7" ht="67.5" customHeight="1" x14ac:dyDescent="0.25">
      <c r="A53" s="38" t="s">
        <v>87</v>
      </c>
      <c r="B53" s="47" t="s">
        <v>88</v>
      </c>
      <c r="C53" s="21">
        <v>200000</v>
      </c>
      <c r="D53" s="21">
        <v>200000</v>
      </c>
      <c r="E53" s="21">
        <v>225110</v>
      </c>
      <c r="F53" s="22">
        <f t="shared" si="0"/>
        <v>112.55500000000001</v>
      </c>
      <c r="G53" s="15"/>
    </row>
    <row r="54" spans="1:7" ht="42" customHeight="1" x14ac:dyDescent="0.25">
      <c r="A54" s="38" t="s">
        <v>89</v>
      </c>
      <c r="B54" s="47" t="s">
        <v>90</v>
      </c>
      <c r="C54" s="21">
        <v>6350000</v>
      </c>
      <c r="D54" s="21">
        <v>6350000</v>
      </c>
      <c r="E54" s="21">
        <v>7874809.7400000002</v>
      </c>
      <c r="F54" s="22">
        <f t="shared" si="0"/>
        <v>124.01275181102362</v>
      </c>
      <c r="G54" s="15"/>
    </row>
    <row r="55" spans="1:7" ht="54" customHeight="1" x14ac:dyDescent="0.25">
      <c r="A55" s="38" t="s">
        <v>91</v>
      </c>
      <c r="B55" s="47" t="s">
        <v>92</v>
      </c>
      <c r="C55" s="21">
        <v>0</v>
      </c>
      <c r="D55" s="21">
        <v>0</v>
      </c>
      <c r="E55" s="21">
        <v>140958.93</v>
      </c>
      <c r="F55" s="22">
        <v>0</v>
      </c>
      <c r="G55" s="15"/>
    </row>
    <row r="56" spans="1:7" ht="80.25" customHeight="1" x14ac:dyDescent="0.25">
      <c r="A56" s="38" t="s">
        <v>93</v>
      </c>
      <c r="B56" s="47" t="s">
        <v>94</v>
      </c>
      <c r="C56" s="21">
        <v>6500000</v>
      </c>
      <c r="D56" s="21">
        <v>6500000</v>
      </c>
      <c r="E56" s="21">
        <v>7286280.7000000002</v>
      </c>
      <c r="F56" s="22">
        <f t="shared" si="0"/>
        <v>112.09662615384615</v>
      </c>
      <c r="G56" s="15"/>
    </row>
    <row r="57" spans="1:7" ht="66" customHeight="1" x14ac:dyDescent="0.25">
      <c r="A57" s="38" t="s">
        <v>95</v>
      </c>
      <c r="B57" s="47" t="s">
        <v>96</v>
      </c>
      <c r="C57" s="21">
        <v>6500000</v>
      </c>
      <c r="D57" s="21">
        <v>6500000</v>
      </c>
      <c r="E57" s="21">
        <v>7286280.7000000002</v>
      </c>
      <c r="F57" s="22">
        <f t="shared" si="0"/>
        <v>112.09662615384615</v>
      </c>
      <c r="G57" s="15"/>
    </row>
    <row r="58" spans="1:7" ht="95.25" customHeight="1" x14ac:dyDescent="0.25">
      <c r="A58" s="38" t="s">
        <v>97</v>
      </c>
      <c r="B58" s="47" t="s">
        <v>98</v>
      </c>
      <c r="C58" s="21">
        <v>0</v>
      </c>
      <c r="D58" s="21">
        <v>0</v>
      </c>
      <c r="E58" s="21">
        <v>117035.31</v>
      </c>
      <c r="F58" s="22">
        <v>0</v>
      </c>
      <c r="G58" s="15"/>
    </row>
    <row r="59" spans="1:7" ht="32.25" customHeight="1" x14ac:dyDescent="0.25">
      <c r="A59" s="39" t="s">
        <v>99</v>
      </c>
      <c r="B59" s="50" t="s">
        <v>100</v>
      </c>
      <c r="C59" s="32">
        <f>SUM(C60)</f>
        <v>181250</v>
      </c>
      <c r="D59" s="32">
        <f>SUM(D60)</f>
        <v>181250</v>
      </c>
      <c r="E59" s="32">
        <f>SUM(E60)</f>
        <v>183940.99</v>
      </c>
      <c r="F59" s="33">
        <f t="shared" si="0"/>
        <v>101.48468413793104</v>
      </c>
      <c r="G59" s="15"/>
    </row>
    <row r="60" spans="1:7" ht="20.25" customHeight="1" x14ac:dyDescent="0.25">
      <c r="A60" s="38" t="s">
        <v>101</v>
      </c>
      <c r="B60" s="47" t="s">
        <v>102</v>
      </c>
      <c r="C60" s="21">
        <f>C61+C62+C63+C64</f>
        <v>181250</v>
      </c>
      <c r="D60" s="21">
        <v>181250</v>
      </c>
      <c r="E60" s="21">
        <f>SUM(E61:E64)</f>
        <v>183940.99</v>
      </c>
      <c r="F60" s="22">
        <f t="shared" si="0"/>
        <v>101.48468413793104</v>
      </c>
      <c r="G60" s="15"/>
    </row>
    <row r="61" spans="1:7" ht="29.25" customHeight="1" x14ac:dyDescent="0.25">
      <c r="A61" s="38" t="s">
        <v>103</v>
      </c>
      <c r="B61" s="47" t="s">
        <v>104</v>
      </c>
      <c r="C61" s="21">
        <v>70000</v>
      </c>
      <c r="D61" s="21">
        <v>70000</v>
      </c>
      <c r="E61" s="21">
        <v>51515.45</v>
      </c>
      <c r="F61" s="22">
        <f t="shared" si="0"/>
        <v>73.593500000000006</v>
      </c>
      <c r="G61" s="15"/>
    </row>
    <row r="62" spans="1:7" ht="20.25" customHeight="1" x14ac:dyDescent="0.25">
      <c r="A62" s="38" t="s">
        <v>105</v>
      </c>
      <c r="B62" s="47" t="s">
        <v>106</v>
      </c>
      <c r="C62" s="21">
        <v>30000</v>
      </c>
      <c r="D62" s="21">
        <v>30000</v>
      </c>
      <c r="E62" s="21">
        <v>25156.79</v>
      </c>
      <c r="F62" s="22">
        <f t="shared" si="0"/>
        <v>83.855966666666674</v>
      </c>
      <c r="G62" s="15"/>
    </row>
    <row r="63" spans="1:7" ht="20.25" customHeight="1" x14ac:dyDescent="0.25">
      <c r="A63" s="38" t="s">
        <v>107</v>
      </c>
      <c r="B63" s="47" t="s">
        <v>108</v>
      </c>
      <c r="C63" s="21">
        <v>74000</v>
      </c>
      <c r="D63" s="21">
        <v>74000</v>
      </c>
      <c r="E63" s="21">
        <v>99667.97</v>
      </c>
      <c r="F63" s="22">
        <f t="shared" si="0"/>
        <v>134.68644594594593</v>
      </c>
      <c r="G63" s="15"/>
    </row>
    <row r="64" spans="1:7" ht="20.25" customHeight="1" x14ac:dyDescent="0.25">
      <c r="A64" s="38" t="s">
        <v>109</v>
      </c>
      <c r="B64" s="47" t="s">
        <v>110</v>
      </c>
      <c r="C64" s="21">
        <v>7250</v>
      </c>
      <c r="D64" s="21">
        <v>7250</v>
      </c>
      <c r="E64" s="21">
        <v>7600.78</v>
      </c>
      <c r="F64" s="22">
        <f t="shared" si="0"/>
        <v>104.83834482758621</v>
      </c>
      <c r="G64" s="15"/>
    </row>
    <row r="65" spans="1:7" ht="33" customHeight="1" x14ac:dyDescent="0.25">
      <c r="A65" s="39" t="s">
        <v>111</v>
      </c>
      <c r="B65" s="50" t="s">
        <v>112</v>
      </c>
      <c r="C65" s="32">
        <f>SUM(C68+C66)</f>
        <v>0</v>
      </c>
      <c r="D65" s="32">
        <f>SUM(D68+D66)</f>
        <v>0</v>
      </c>
      <c r="E65" s="32">
        <f>SUM(E68+E66)</f>
        <v>82059.11</v>
      </c>
      <c r="F65" s="32">
        <f>SUM(F68+F66)</f>
        <v>0</v>
      </c>
      <c r="G65" s="15"/>
    </row>
    <row r="66" spans="1:7" ht="20.25" customHeight="1" x14ac:dyDescent="0.25">
      <c r="A66" s="38" t="s">
        <v>113</v>
      </c>
      <c r="B66" s="47" t="s">
        <v>114</v>
      </c>
      <c r="C66" s="21">
        <v>0</v>
      </c>
      <c r="D66" s="21">
        <v>0</v>
      </c>
      <c r="E66" s="21">
        <v>0</v>
      </c>
      <c r="F66" s="22">
        <v>0</v>
      </c>
      <c r="G66" s="15"/>
    </row>
    <row r="67" spans="1:7" ht="29.25" customHeight="1" x14ac:dyDescent="0.25">
      <c r="A67" s="38" t="s">
        <v>115</v>
      </c>
      <c r="B67" s="47" t="s">
        <v>116</v>
      </c>
      <c r="C67" s="21">
        <v>0</v>
      </c>
      <c r="D67" s="21">
        <v>0</v>
      </c>
      <c r="E67" s="21">
        <v>0</v>
      </c>
      <c r="F67" s="22">
        <v>0</v>
      </c>
      <c r="G67" s="15"/>
    </row>
    <row r="68" spans="1:7" ht="20.25" customHeight="1" x14ac:dyDescent="0.25">
      <c r="A68" s="38" t="s">
        <v>117</v>
      </c>
      <c r="B68" s="47" t="s">
        <v>118</v>
      </c>
      <c r="C68" s="21">
        <v>0</v>
      </c>
      <c r="D68" s="21">
        <v>0</v>
      </c>
      <c r="E68" s="21">
        <f>SUM(E69)</f>
        <v>82059.11</v>
      </c>
      <c r="F68" s="22">
        <v>0</v>
      </c>
      <c r="G68" s="15"/>
    </row>
    <row r="69" spans="1:7" ht="29.25" customHeight="1" x14ac:dyDescent="0.25">
      <c r="A69" s="38" t="s">
        <v>119</v>
      </c>
      <c r="B69" s="47" t="s">
        <v>120</v>
      </c>
      <c r="C69" s="21">
        <v>0</v>
      </c>
      <c r="D69" s="21">
        <v>0</v>
      </c>
      <c r="E69" s="21">
        <v>82059.11</v>
      </c>
      <c r="F69" s="22">
        <v>0</v>
      </c>
      <c r="G69" s="15"/>
    </row>
    <row r="70" spans="1:7" ht="30" customHeight="1" x14ac:dyDescent="0.25">
      <c r="A70" s="39" t="s">
        <v>121</v>
      </c>
      <c r="B70" s="50" t="s">
        <v>122</v>
      </c>
      <c r="C70" s="32">
        <f>C71+C72+C73+C74</f>
        <v>1720000</v>
      </c>
      <c r="D70" s="32">
        <f>D71+D72+D73+D74</f>
        <v>1720000</v>
      </c>
      <c r="E70" s="32">
        <f>SUM(E71:E74)</f>
        <v>3682045.57</v>
      </c>
      <c r="F70" s="33">
        <f t="shared" si="0"/>
        <v>214.07241686046513</v>
      </c>
      <c r="G70" s="15"/>
    </row>
    <row r="71" spans="1:7" ht="80.25" customHeight="1" x14ac:dyDescent="0.25">
      <c r="A71" s="38" t="s">
        <v>123</v>
      </c>
      <c r="B71" s="47" t="s">
        <v>124</v>
      </c>
      <c r="C71" s="21">
        <v>550000</v>
      </c>
      <c r="D71" s="21">
        <v>550000</v>
      </c>
      <c r="E71" s="21">
        <v>603951.56999999995</v>
      </c>
      <c r="F71" s="22">
        <f t="shared" si="0"/>
        <v>109.80937636363635</v>
      </c>
      <c r="G71" s="15"/>
    </row>
    <row r="72" spans="1:7" ht="41.25" customHeight="1" x14ac:dyDescent="0.25">
      <c r="A72" s="38" t="s">
        <v>125</v>
      </c>
      <c r="B72" s="47" t="s">
        <v>126</v>
      </c>
      <c r="C72" s="21">
        <v>1110000</v>
      </c>
      <c r="D72" s="21">
        <v>1110000</v>
      </c>
      <c r="E72" s="21">
        <v>2111896</v>
      </c>
      <c r="F72" s="22">
        <f t="shared" si="0"/>
        <v>190.26090090090091</v>
      </c>
      <c r="G72" s="15"/>
    </row>
    <row r="73" spans="1:7" ht="53.25" customHeight="1" x14ac:dyDescent="0.25">
      <c r="A73" s="38" t="s">
        <v>127</v>
      </c>
      <c r="B73" s="47" t="s">
        <v>128</v>
      </c>
      <c r="C73" s="21">
        <v>0</v>
      </c>
      <c r="D73" s="21">
        <v>0</v>
      </c>
      <c r="E73" s="21">
        <v>758470</v>
      </c>
      <c r="F73" s="22">
        <v>0</v>
      </c>
      <c r="G73" s="15"/>
    </row>
    <row r="74" spans="1:7" ht="79.5" customHeight="1" x14ac:dyDescent="0.25">
      <c r="A74" s="38" t="s">
        <v>129</v>
      </c>
      <c r="B74" s="47" t="s">
        <v>130</v>
      </c>
      <c r="C74" s="21">
        <v>60000</v>
      </c>
      <c r="D74" s="21">
        <v>60000</v>
      </c>
      <c r="E74" s="21">
        <v>207728</v>
      </c>
      <c r="F74" s="22">
        <f t="shared" si="0"/>
        <v>346.21333333333337</v>
      </c>
      <c r="G74" s="15"/>
    </row>
    <row r="75" spans="1:7" ht="26.25" customHeight="1" x14ac:dyDescent="0.25">
      <c r="A75" s="39" t="s">
        <v>131</v>
      </c>
      <c r="B75" s="50" t="s">
        <v>132</v>
      </c>
      <c r="C75" s="32">
        <f>SUM(C76+C94)</f>
        <v>3172065.65</v>
      </c>
      <c r="D75" s="32">
        <f>SUM(D76+D94)</f>
        <v>3172065.65</v>
      </c>
      <c r="E75" s="32">
        <f>SUM(E76+E94)</f>
        <v>3741879.9299999997</v>
      </c>
      <c r="F75" s="35">
        <f t="shared" si="0"/>
        <v>117.96350841603798</v>
      </c>
      <c r="G75" s="31"/>
    </row>
    <row r="76" spans="1:7" ht="40.5" customHeight="1" x14ac:dyDescent="0.25">
      <c r="A76" s="38" t="s">
        <v>133</v>
      </c>
      <c r="B76" s="47" t="s">
        <v>134</v>
      </c>
      <c r="C76" s="21">
        <f>SUM(C77:C92)</f>
        <v>1792139.95</v>
      </c>
      <c r="D76" s="21">
        <f>SUM(D77:D92)</f>
        <v>1792139.95</v>
      </c>
      <c r="E76" s="21">
        <f>SUM(E77:E92)</f>
        <v>2361206.2299999995</v>
      </c>
      <c r="F76" s="22">
        <f t="shared" si="0"/>
        <v>131.75345095119383</v>
      </c>
      <c r="G76" s="15"/>
    </row>
    <row r="77" spans="1:7" ht="80.25" customHeight="1" x14ac:dyDescent="0.25">
      <c r="A77" s="38" t="s">
        <v>135</v>
      </c>
      <c r="B77" s="47" t="s">
        <v>136</v>
      </c>
      <c r="C77" s="21">
        <v>0</v>
      </c>
      <c r="D77" s="21">
        <v>0</v>
      </c>
      <c r="E77" s="21">
        <v>57270.48</v>
      </c>
      <c r="F77" s="22">
        <v>0</v>
      </c>
      <c r="G77" s="15"/>
    </row>
    <row r="78" spans="1:7" ht="90" customHeight="1" x14ac:dyDescent="0.25">
      <c r="A78" s="38" t="s">
        <v>137</v>
      </c>
      <c r="B78" s="47" t="s">
        <v>138</v>
      </c>
      <c r="C78" s="21">
        <v>0</v>
      </c>
      <c r="D78" s="21">
        <v>0</v>
      </c>
      <c r="E78" s="21">
        <v>140451.91</v>
      </c>
      <c r="F78" s="22">
        <v>0</v>
      </c>
      <c r="G78" s="15"/>
    </row>
    <row r="79" spans="1:7" ht="76.5" x14ac:dyDescent="0.25">
      <c r="A79" s="38" t="s">
        <v>139</v>
      </c>
      <c r="B79" s="47" t="s">
        <v>140</v>
      </c>
      <c r="C79" s="21">
        <v>0</v>
      </c>
      <c r="D79" s="21">
        <v>0</v>
      </c>
      <c r="E79" s="21">
        <v>121848.78</v>
      </c>
      <c r="F79" s="22">
        <v>0</v>
      </c>
      <c r="G79" s="15"/>
    </row>
    <row r="80" spans="1:7" ht="69" customHeight="1" x14ac:dyDescent="0.25">
      <c r="A80" s="38" t="s">
        <v>141</v>
      </c>
      <c r="B80" s="47" t="s">
        <v>142</v>
      </c>
      <c r="C80" s="21">
        <v>20000</v>
      </c>
      <c r="D80" s="21">
        <v>20000</v>
      </c>
      <c r="E80" s="21">
        <v>17297</v>
      </c>
      <c r="F80" s="22">
        <f t="shared" ref="F80:F145" si="1">E80/D80*100</f>
        <v>86.484999999999999</v>
      </c>
      <c r="G80" s="15"/>
    </row>
    <row r="81" spans="1:7" ht="79.5" customHeight="1" x14ac:dyDescent="0.25">
      <c r="A81" s="38" t="s">
        <v>143</v>
      </c>
      <c r="B81" s="47" t="s">
        <v>144</v>
      </c>
      <c r="C81" s="21">
        <v>1317139.95</v>
      </c>
      <c r="D81" s="21">
        <v>1317139.95</v>
      </c>
      <c r="E81" s="21">
        <v>914500</v>
      </c>
      <c r="F81" s="22">
        <f t="shared" si="1"/>
        <v>69.430738927932452</v>
      </c>
      <c r="G81" s="15"/>
    </row>
    <row r="82" spans="1:7" ht="81.75" customHeight="1" x14ac:dyDescent="0.25">
      <c r="A82" s="38" t="s">
        <v>145</v>
      </c>
      <c r="B82" s="47" t="s">
        <v>146</v>
      </c>
      <c r="C82" s="21">
        <v>0</v>
      </c>
      <c r="D82" s="21">
        <v>0</v>
      </c>
      <c r="E82" s="21">
        <v>11611.9</v>
      </c>
      <c r="F82" s="22">
        <v>0</v>
      </c>
      <c r="G82" s="15"/>
    </row>
    <row r="83" spans="1:7" ht="90.75" customHeight="1" x14ac:dyDescent="0.25">
      <c r="A83" s="38" t="s">
        <v>147</v>
      </c>
      <c r="B83" s="47" t="s">
        <v>148</v>
      </c>
      <c r="C83" s="21">
        <v>0</v>
      </c>
      <c r="D83" s="21">
        <v>0</v>
      </c>
      <c r="E83" s="21">
        <v>116759.45</v>
      </c>
      <c r="F83" s="22">
        <v>0</v>
      </c>
      <c r="G83" s="15"/>
    </row>
    <row r="84" spans="1:7" ht="105" customHeight="1" x14ac:dyDescent="0.25">
      <c r="A84" s="38" t="s">
        <v>149</v>
      </c>
      <c r="B84" s="47" t="s">
        <v>150</v>
      </c>
      <c r="C84" s="21">
        <v>0</v>
      </c>
      <c r="D84" s="21">
        <v>0</v>
      </c>
      <c r="E84" s="21">
        <v>1050</v>
      </c>
      <c r="F84" s="22">
        <v>0</v>
      </c>
      <c r="G84" s="15"/>
    </row>
    <row r="85" spans="1:7" ht="81.75" customHeight="1" x14ac:dyDescent="0.25">
      <c r="A85" s="38" t="s">
        <v>151</v>
      </c>
      <c r="B85" s="47" t="s">
        <v>152</v>
      </c>
      <c r="C85" s="21">
        <v>0</v>
      </c>
      <c r="D85" s="21">
        <v>0</v>
      </c>
      <c r="E85" s="21">
        <v>5500</v>
      </c>
      <c r="F85" s="22">
        <v>0</v>
      </c>
      <c r="G85" s="15"/>
    </row>
    <row r="86" spans="1:7" ht="67.5" customHeight="1" x14ac:dyDescent="0.25">
      <c r="A86" s="38" t="s">
        <v>153</v>
      </c>
      <c r="B86" s="47" t="s">
        <v>154</v>
      </c>
      <c r="C86" s="21">
        <v>0</v>
      </c>
      <c r="D86" s="21">
        <v>0</v>
      </c>
      <c r="E86" s="21">
        <v>16625.189999999999</v>
      </c>
      <c r="F86" s="22">
        <v>0</v>
      </c>
      <c r="G86" s="15"/>
    </row>
    <row r="87" spans="1:7" ht="68.25" hidden="1" customHeight="1" x14ac:dyDescent="0.25">
      <c r="A87" s="38" t="s">
        <v>155</v>
      </c>
      <c r="B87" s="47" t="s">
        <v>156</v>
      </c>
      <c r="C87" s="21">
        <v>0</v>
      </c>
      <c r="D87" s="21">
        <v>0</v>
      </c>
      <c r="E87" s="21">
        <v>0</v>
      </c>
      <c r="F87" s="22">
        <v>0</v>
      </c>
      <c r="G87" s="15"/>
    </row>
    <row r="88" spans="1:7" ht="78" customHeight="1" x14ac:dyDescent="0.25">
      <c r="A88" s="38" t="s">
        <v>157</v>
      </c>
      <c r="B88" s="47" t="s">
        <v>158</v>
      </c>
      <c r="C88" s="21">
        <v>0</v>
      </c>
      <c r="D88" s="21">
        <v>0</v>
      </c>
      <c r="E88" s="21">
        <v>128708.49</v>
      </c>
      <c r="F88" s="22">
        <v>0</v>
      </c>
      <c r="G88" s="15"/>
    </row>
    <row r="89" spans="1:7" ht="53.25" customHeight="1" x14ac:dyDescent="0.25">
      <c r="A89" s="38" t="s">
        <v>159</v>
      </c>
      <c r="B89" s="47" t="s">
        <v>160</v>
      </c>
      <c r="C89" s="21">
        <v>35000</v>
      </c>
      <c r="D89" s="21">
        <v>35000</v>
      </c>
      <c r="E89" s="21">
        <v>67932.33</v>
      </c>
      <c r="F89" s="22">
        <f t="shared" si="1"/>
        <v>194.09237142857143</v>
      </c>
      <c r="G89" s="15"/>
    </row>
    <row r="90" spans="1:7" ht="67.5" customHeight="1" x14ac:dyDescent="0.25">
      <c r="A90" s="38" t="s">
        <v>161</v>
      </c>
      <c r="B90" s="47" t="s">
        <v>162</v>
      </c>
      <c r="C90" s="21">
        <v>0</v>
      </c>
      <c r="D90" s="21">
        <v>0</v>
      </c>
      <c r="E90" s="21">
        <v>345180.65</v>
      </c>
      <c r="F90" s="22">
        <v>0</v>
      </c>
      <c r="G90" s="15"/>
    </row>
    <row r="91" spans="1:7" ht="54.75" customHeight="1" x14ac:dyDescent="0.25">
      <c r="A91" s="38" t="s">
        <v>163</v>
      </c>
      <c r="B91" s="47" t="s">
        <v>164</v>
      </c>
      <c r="C91" s="21">
        <v>420000</v>
      </c>
      <c r="D91" s="21">
        <v>420000</v>
      </c>
      <c r="E91" s="21">
        <v>434470.05</v>
      </c>
      <c r="F91" s="22">
        <f t="shared" si="1"/>
        <v>103.44525</v>
      </c>
      <c r="G91" s="15"/>
    </row>
    <row r="92" spans="1:7" ht="67.5" customHeight="1" x14ac:dyDescent="0.25">
      <c r="A92" s="38" t="s">
        <v>165</v>
      </c>
      <c r="B92" s="47" t="s">
        <v>166</v>
      </c>
      <c r="C92" s="21">
        <v>0</v>
      </c>
      <c r="D92" s="21">
        <v>0</v>
      </c>
      <c r="E92" s="21">
        <v>-18000</v>
      </c>
      <c r="F92" s="22">
        <v>0</v>
      </c>
      <c r="G92" s="16"/>
    </row>
    <row r="93" spans="1:7" ht="67.5" hidden="1" customHeight="1" x14ac:dyDescent="0.25">
      <c r="A93" s="38" t="s">
        <v>167</v>
      </c>
      <c r="B93" s="47" t="s">
        <v>168</v>
      </c>
      <c r="C93" s="21">
        <v>0</v>
      </c>
      <c r="D93" s="21">
        <v>0</v>
      </c>
      <c r="E93" s="21"/>
      <c r="F93" s="22">
        <v>0</v>
      </c>
      <c r="G93" s="15"/>
    </row>
    <row r="94" spans="1:7" ht="93.75" customHeight="1" x14ac:dyDescent="0.25">
      <c r="A94" s="38" t="s">
        <v>169</v>
      </c>
      <c r="B94" s="47" t="s">
        <v>170</v>
      </c>
      <c r="C94" s="21">
        <f>SUM(D94)</f>
        <v>1379925.7</v>
      </c>
      <c r="D94" s="21">
        <v>1379925.7</v>
      </c>
      <c r="E94" s="21">
        <v>1380673.7</v>
      </c>
      <c r="F94" s="22">
        <f t="shared" si="1"/>
        <v>100.05420581702333</v>
      </c>
      <c r="G94" s="16"/>
    </row>
    <row r="95" spans="1:7" ht="21.75" customHeight="1" x14ac:dyDescent="0.25">
      <c r="A95" s="39" t="s">
        <v>171</v>
      </c>
      <c r="B95" s="50" t="s">
        <v>172</v>
      </c>
      <c r="C95" s="32">
        <f>SUM(C96:C97)</f>
        <v>1087874.5</v>
      </c>
      <c r="D95" s="32">
        <f>SUM(D96:D97)</f>
        <v>1087874.5</v>
      </c>
      <c r="E95" s="32">
        <f>SUM(E96:E97)</f>
        <v>1092677.2</v>
      </c>
      <c r="F95" s="34">
        <f>E95/D95*100</f>
        <v>100.44147555623373</v>
      </c>
      <c r="G95" s="15"/>
    </row>
    <row r="96" spans="1:7" ht="28.5" customHeight="1" x14ac:dyDescent="0.25">
      <c r="A96" s="38" t="s">
        <v>173</v>
      </c>
      <c r="B96" s="47" t="s">
        <v>174</v>
      </c>
      <c r="C96" s="21">
        <v>0</v>
      </c>
      <c r="D96" s="21">
        <v>0</v>
      </c>
      <c r="E96" s="21">
        <v>4802.7</v>
      </c>
      <c r="F96" s="22">
        <v>0</v>
      </c>
      <c r="G96" s="15"/>
    </row>
    <row r="97" spans="1:7" ht="29.25" customHeight="1" x14ac:dyDescent="0.25">
      <c r="A97" s="38" t="s">
        <v>175</v>
      </c>
      <c r="B97" s="47" t="s">
        <v>176</v>
      </c>
      <c r="C97" s="21">
        <v>1087874.5</v>
      </c>
      <c r="D97" s="21">
        <v>1087874.5</v>
      </c>
      <c r="E97" s="21">
        <v>1087874.5</v>
      </c>
      <c r="F97" s="22">
        <f t="shared" si="1"/>
        <v>100</v>
      </c>
      <c r="G97" s="15"/>
    </row>
    <row r="98" spans="1:7" ht="27.75" customHeight="1" x14ac:dyDescent="0.25">
      <c r="A98" s="40" t="s">
        <v>177</v>
      </c>
      <c r="B98" s="52" t="s">
        <v>178</v>
      </c>
      <c r="C98" s="24">
        <f>C99+C137+C141+C135+C139</f>
        <v>1179794546.4499998</v>
      </c>
      <c r="D98" s="24">
        <f>SUM(C98)</f>
        <v>1179794546.4499998</v>
      </c>
      <c r="E98" s="24">
        <f>E99+E137+E141+E135+E139</f>
        <v>1168912443.4299996</v>
      </c>
      <c r="F98" s="25">
        <f t="shared" si="1"/>
        <v>99.077627282415875</v>
      </c>
      <c r="G98" s="15"/>
    </row>
    <row r="99" spans="1:7" ht="42" customHeight="1" x14ac:dyDescent="0.25">
      <c r="A99" s="39" t="s">
        <v>179</v>
      </c>
      <c r="B99" s="50" t="s">
        <v>180</v>
      </c>
      <c r="C99" s="32">
        <f>C100+C103+C121+C130</f>
        <v>1179429582.25</v>
      </c>
      <c r="D99" s="32">
        <f>D100+D103+D121+D130</f>
        <v>1179429582.25</v>
      </c>
      <c r="E99" s="32">
        <f>E100+E103+E121+E130</f>
        <v>1168547479.2299998</v>
      </c>
      <c r="F99" s="33">
        <f t="shared" si="1"/>
        <v>99.077341862221189</v>
      </c>
      <c r="G99" s="15"/>
    </row>
    <row r="100" spans="1:7" ht="26.25" x14ac:dyDescent="0.25">
      <c r="A100" s="26" t="s">
        <v>181</v>
      </c>
      <c r="B100" s="53" t="s">
        <v>182</v>
      </c>
      <c r="C100" s="27">
        <f>SUM(C101:C102)</f>
        <v>100238780.61</v>
      </c>
      <c r="D100" s="27">
        <f>SUM(D101:D102)</f>
        <v>100238780.61</v>
      </c>
      <c r="E100" s="27">
        <f>SUM(E101:E102)</f>
        <v>100238780.61</v>
      </c>
      <c r="F100" s="28">
        <f t="shared" si="1"/>
        <v>100</v>
      </c>
      <c r="G100" s="15"/>
    </row>
    <row r="101" spans="1:7" ht="41.25" customHeight="1" x14ac:dyDescent="0.25">
      <c r="A101" s="38" t="s">
        <v>183</v>
      </c>
      <c r="B101" s="47" t="s">
        <v>184</v>
      </c>
      <c r="C101" s="21">
        <v>100238780.61</v>
      </c>
      <c r="D101" s="21">
        <v>100238780.61</v>
      </c>
      <c r="E101" s="21">
        <v>100238780.61</v>
      </c>
      <c r="F101" s="22">
        <f t="shared" si="1"/>
        <v>100</v>
      </c>
      <c r="G101" s="15"/>
    </row>
    <row r="102" spans="1:7" ht="30.75" hidden="1" customHeight="1" x14ac:dyDescent="0.25">
      <c r="A102" s="20" t="s">
        <v>185</v>
      </c>
      <c r="B102" s="47" t="s">
        <v>186</v>
      </c>
      <c r="C102" s="21"/>
      <c r="D102" s="21"/>
      <c r="E102" s="21"/>
      <c r="F102" s="22" t="e">
        <f t="shared" si="1"/>
        <v>#DIV/0!</v>
      </c>
      <c r="G102" s="15"/>
    </row>
    <row r="103" spans="1:7" ht="26.25" x14ac:dyDescent="0.25">
      <c r="A103" s="26" t="s">
        <v>187</v>
      </c>
      <c r="B103" s="53" t="s">
        <v>188</v>
      </c>
      <c r="C103" s="27">
        <f>SUM(C104:C120)</f>
        <v>619748185.86999989</v>
      </c>
      <c r="D103" s="27">
        <f>SUM(D104:D120)</f>
        <v>619748185.86999989</v>
      </c>
      <c r="E103" s="27">
        <f>SUM(E104:E120)</f>
        <v>608866900.38</v>
      </c>
      <c r="F103" s="28">
        <f t="shared" si="1"/>
        <v>98.24424084844641</v>
      </c>
      <c r="G103" s="15"/>
    </row>
    <row r="104" spans="1:7" ht="82.5" hidden="1" customHeight="1" x14ac:dyDescent="0.25">
      <c r="A104" s="36" t="s">
        <v>189</v>
      </c>
      <c r="B104" s="47" t="s">
        <v>190</v>
      </c>
      <c r="C104" s="21"/>
      <c r="D104" s="21"/>
      <c r="E104" s="21"/>
      <c r="F104" s="22" t="e">
        <f t="shared" si="1"/>
        <v>#DIV/0!</v>
      </c>
      <c r="G104" s="15"/>
    </row>
    <row r="105" spans="1:7" ht="105.75" customHeight="1" x14ac:dyDescent="0.25">
      <c r="A105" s="38" t="s">
        <v>191</v>
      </c>
      <c r="B105" s="47" t="s">
        <v>192</v>
      </c>
      <c r="C105" s="21">
        <v>8761837</v>
      </c>
      <c r="D105" s="21">
        <v>8761837</v>
      </c>
      <c r="E105" s="21">
        <v>2677752</v>
      </c>
      <c r="F105" s="22">
        <f>E105/D105*100</f>
        <v>30.561536353620824</v>
      </c>
      <c r="G105" s="15"/>
    </row>
    <row r="106" spans="1:7" ht="56.25" customHeight="1" x14ac:dyDescent="0.25">
      <c r="A106" s="38" t="s">
        <v>260</v>
      </c>
      <c r="B106" s="47" t="s">
        <v>259</v>
      </c>
      <c r="C106" s="21">
        <v>21742000</v>
      </c>
      <c r="D106" s="21">
        <v>21742000</v>
      </c>
      <c r="E106" s="21">
        <v>20510093</v>
      </c>
      <c r="F106" s="22">
        <f t="shared" ref="F106:F107" si="2">E106/D106*100</f>
        <v>94.333975715205597</v>
      </c>
      <c r="G106" s="15"/>
    </row>
    <row r="107" spans="1:7" ht="80.25" customHeight="1" x14ac:dyDescent="0.25">
      <c r="A107" s="38" t="s">
        <v>195</v>
      </c>
      <c r="B107" s="47" t="s">
        <v>194</v>
      </c>
      <c r="C107" s="21">
        <v>169872.35</v>
      </c>
      <c r="D107" s="21">
        <v>169872.35</v>
      </c>
      <c r="E107" s="21">
        <v>51915.6</v>
      </c>
      <c r="F107" s="22">
        <f t="shared" si="2"/>
        <v>30.561536353620824</v>
      </c>
      <c r="G107" s="15"/>
    </row>
    <row r="108" spans="1:7" ht="43.5" customHeight="1" x14ac:dyDescent="0.25">
      <c r="A108" s="38" t="s">
        <v>277</v>
      </c>
      <c r="B108" s="47" t="s">
        <v>261</v>
      </c>
      <c r="C108" s="21">
        <v>6741362.2199999997</v>
      </c>
      <c r="D108" s="21">
        <v>6741362.2199999997</v>
      </c>
      <c r="E108" s="21">
        <v>6359497.9000000004</v>
      </c>
      <c r="F108" s="22">
        <f t="shared" si="1"/>
        <v>94.335502120519493</v>
      </c>
      <c r="G108" s="15"/>
    </row>
    <row r="109" spans="1:7" ht="65.25" customHeight="1" x14ac:dyDescent="0.25">
      <c r="A109" s="38" t="s">
        <v>193</v>
      </c>
      <c r="B109" s="47" t="s">
        <v>254</v>
      </c>
      <c r="C109" s="21">
        <v>45451</v>
      </c>
      <c r="D109" s="21">
        <v>45451</v>
      </c>
      <c r="E109" s="21">
        <v>45451</v>
      </c>
      <c r="F109" s="22">
        <f>E109/D109*100</f>
        <v>100</v>
      </c>
      <c r="G109" s="15"/>
    </row>
    <row r="110" spans="1:7" ht="43.5" customHeight="1" x14ac:dyDescent="0.25">
      <c r="A110" s="38" t="s">
        <v>196</v>
      </c>
      <c r="B110" s="47" t="s">
        <v>197</v>
      </c>
      <c r="C110" s="21">
        <v>190571896.28</v>
      </c>
      <c r="D110" s="21">
        <v>190571896.28</v>
      </c>
      <c r="E110" s="21">
        <v>190571896.28</v>
      </c>
      <c r="F110" s="22">
        <f t="shared" si="1"/>
        <v>100</v>
      </c>
      <c r="G110" s="15"/>
    </row>
    <row r="111" spans="1:7" ht="63.75" x14ac:dyDescent="0.25">
      <c r="A111" s="38" t="s">
        <v>263</v>
      </c>
      <c r="B111" s="47" t="s">
        <v>262</v>
      </c>
      <c r="C111" s="21">
        <v>56500</v>
      </c>
      <c r="D111" s="21">
        <v>56500</v>
      </c>
      <c r="E111" s="21">
        <v>56500</v>
      </c>
      <c r="F111" s="22">
        <f t="shared" ref="F111" si="3">E111/D111*100</f>
        <v>100</v>
      </c>
      <c r="G111" s="15"/>
    </row>
    <row r="112" spans="1:7" ht="54" customHeight="1" x14ac:dyDescent="0.25">
      <c r="A112" s="38" t="s">
        <v>198</v>
      </c>
      <c r="B112" s="47" t="s">
        <v>199</v>
      </c>
      <c r="C112" s="21">
        <v>10566279.73</v>
      </c>
      <c r="D112" s="21">
        <v>10566279.73</v>
      </c>
      <c r="E112" s="21">
        <v>10009488.07</v>
      </c>
      <c r="F112" s="22">
        <f t="shared" si="1"/>
        <v>94.730485334217065</v>
      </c>
      <c r="G112" s="15"/>
    </row>
    <row r="113" spans="1:7" ht="51" hidden="1" x14ac:dyDescent="0.25">
      <c r="A113" s="38" t="s">
        <v>200</v>
      </c>
      <c r="B113" s="47" t="s">
        <v>201</v>
      </c>
      <c r="C113" s="21"/>
      <c r="D113" s="21"/>
      <c r="E113" s="21"/>
      <c r="F113" s="22"/>
      <c r="G113" s="15"/>
    </row>
    <row r="114" spans="1:7" ht="29.25" customHeight="1" x14ac:dyDescent="0.25">
      <c r="A114" s="38" t="s">
        <v>202</v>
      </c>
      <c r="B114" s="47" t="s">
        <v>203</v>
      </c>
      <c r="C114" s="21">
        <v>1132017.71</v>
      </c>
      <c r="D114" s="21">
        <v>1132017.71</v>
      </c>
      <c r="E114" s="21">
        <v>1132017.71</v>
      </c>
      <c r="F114" s="22">
        <f t="shared" si="1"/>
        <v>100</v>
      </c>
      <c r="G114" s="15"/>
    </row>
    <row r="115" spans="1:7" ht="29.25" customHeight="1" x14ac:dyDescent="0.25">
      <c r="A115" s="38" t="s">
        <v>204</v>
      </c>
      <c r="B115" s="47" t="s">
        <v>205</v>
      </c>
      <c r="C115" s="21">
        <v>32948439</v>
      </c>
      <c r="D115" s="21">
        <v>32948439</v>
      </c>
      <c r="E115" s="21">
        <v>32948439</v>
      </c>
      <c r="F115" s="22">
        <f t="shared" si="1"/>
        <v>100</v>
      </c>
      <c r="G115" s="15"/>
    </row>
    <row r="116" spans="1:7" ht="28.5" customHeight="1" x14ac:dyDescent="0.25">
      <c r="A116" s="38" t="s">
        <v>206</v>
      </c>
      <c r="B116" s="47" t="s">
        <v>207</v>
      </c>
      <c r="C116" s="21">
        <v>9502030.4299999997</v>
      </c>
      <c r="D116" s="21">
        <v>9502030.4299999997</v>
      </c>
      <c r="E116" s="21">
        <v>9502030.4299999997</v>
      </c>
      <c r="F116" s="22">
        <f t="shared" si="1"/>
        <v>100</v>
      </c>
      <c r="G116" s="15"/>
    </row>
    <row r="117" spans="1:7" ht="29.25" customHeight="1" x14ac:dyDescent="0.25">
      <c r="A117" s="38" t="s">
        <v>208</v>
      </c>
      <c r="B117" s="47" t="s">
        <v>209</v>
      </c>
      <c r="C117" s="21">
        <v>6368837.4199999999</v>
      </c>
      <c r="D117" s="21">
        <v>6368837.4199999999</v>
      </c>
      <c r="E117" s="21">
        <v>6368837.4199999999</v>
      </c>
      <c r="F117" s="22">
        <f t="shared" si="1"/>
        <v>100</v>
      </c>
      <c r="G117" s="15"/>
    </row>
    <row r="118" spans="1:7" ht="27.75" customHeight="1" x14ac:dyDescent="0.25">
      <c r="A118" s="38" t="s">
        <v>266</v>
      </c>
      <c r="B118" s="47" t="s">
        <v>264</v>
      </c>
      <c r="C118" s="21">
        <v>1143443.28</v>
      </c>
      <c r="D118" s="21">
        <v>1143443.28</v>
      </c>
      <c r="E118" s="21">
        <v>1143443.28</v>
      </c>
      <c r="F118" s="22">
        <f t="shared" ref="F118" si="4">E118/D118*100</f>
        <v>100</v>
      </c>
      <c r="G118" s="15"/>
    </row>
    <row r="119" spans="1:7" ht="39.75" customHeight="1" x14ac:dyDescent="0.25">
      <c r="A119" s="38" t="s">
        <v>267</v>
      </c>
      <c r="B119" s="47" t="s">
        <v>265</v>
      </c>
      <c r="C119" s="21">
        <v>16073502</v>
      </c>
      <c r="D119" s="21">
        <v>16073502</v>
      </c>
      <c r="E119" s="21">
        <v>15228401.77</v>
      </c>
      <c r="F119" s="22">
        <f t="shared" ref="F119" si="5">E119/D119*100</f>
        <v>94.742276885273654</v>
      </c>
      <c r="G119" s="15"/>
    </row>
    <row r="120" spans="1:7" ht="20.25" customHeight="1" x14ac:dyDescent="0.25">
      <c r="A120" s="38" t="s">
        <v>210</v>
      </c>
      <c r="B120" s="47" t="s">
        <v>211</v>
      </c>
      <c r="C120" s="21">
        <v>313924717.44999999</v>
      </c>
      <c r="D120" s="21">
        <v>313924717.44999999</v>
      </c>
      <c r="E120" s="21">
        <v>312261136.92000002</v>
      </c>
      <c r="F120" s="22">
        <f t="shared" si="1"/>
        <v>99.470070231005323</v>
      </c>
      <c r="G120" s="15"/>
    </row>
    <row r="121" spans="1:7" ht="26.25" x14ac:dyDescent="0.25">
      <c r="A121" s="26" t="s">
        <v>212</v>
      </c>
      <c r="B121" s="53" t="s">
        <v>213</v>
      </c>
      <c r="C121" s="27">
        <f>SUM(C122:C129)</f>
        <v>408413894.38</v>
      </c>
      <c r="D121" s="27">
        <f t="shared" ref="D121:E121" si="6">SUM(D122:D129)</f>
        <v>408413894.38</v>
      </c>
      <c r="E121" s="27">
        <f t="shared" si="6"/>
        <v>408413894.38</v>
      </c>
      <c r="F121" s="28">
        <f t="shared" si="1"/>
        <v>100</v>
      </c>
      <c r="G121" s="15"/>
    </row>
    <row r="122" spans="1:7" ht="40.5" customHeight="1" x14ac:dyDescent="0.25">
      <c r="A122" s="37" t="s">
        <v>214</v>
      </c>
      <c r="B122" s="47" t="s">
        <v>215</v>
      </c>
      <c r="C122" s="21">
        <v>18366143.879999999</v>
      </c>
      <c r="D122" s="21">
        <v>18366143.879999999</v>
      </c>
      <c r="E122" s="21">
        <v>18366143.879999999</v>
      </c>
      <c r="F122" s="22">
        <f t="shared" si="1"/>
        <v>100</v>
      </c>
      <c r="G122" s="15"/>
    </row>
    <row r="123" spans="1:7" ht="67.5" customHeight="1" x14ac:dyDescent="0.25">
      <c r="A123" s="37" t="s">
        <v>216</v>
      </c>
      <c r="B123" s="47" t="s">
        <v>217</v>
      </c>
      <c r="C123" s="21">
        <v>8819420</v>
      </c>
      <c r="D123" s="21">
        <v>8819420</v>
      </c>
      <c r="E123" s="21">
        <v>8819420</v>
      </c>
      <c r="F123" s="22">
        <f t="shared" si="1"/>
        <v>100</v>
      </c>
      <c r="G123" s="15"/>
    </row>
    <row r="124" spans="1:7" ht="51.75" hidden="1" x14ac:dyDescent="0.25">
      <c r="A124" s="37" t="s">
        <v>218</v>
      </c>
      <c r="B124" s="47" t="s">
        <v>219</v>
      </c>
      <c r="C124" s="21"/>
      <c r="D124" s="21"/>
      <c r="E124" s="21"/>
      <c r="F124" s="22"/>
      <c r="G124" s="15"/>
    </row>
    <row r="125" spans="1:7" ht="39" x14ac:dyDescent="0.25">
      <c r="A125" s="37" t="s">
        <v>220</v>
      </c>
      <c r="B125" s="47" t="s">
        <v>221</v>
      </c>
      <c r="C125" s="21">
        <v>1513954.53</v>
      </c>
      <c r="D125" s="21">
        <v>1513954.53</v>
      </c>
      <c r="E125" s="21">
        <v>1513954.53</v>
      </c>
      <c r="F125" s="22">
        <f t="shared" si="1"/>
        <v>100</v>
      </c>
      <c r="G125" s="15"/>
    </row>
    <row r="126" spans="1:7" ht="54.75" customHeight="1" x14ac:dyDescent="0.25">
      <c r="A126" s="37" t="s">
        <v>222</v>
      </c>
      <c r="B126" s="47" t="s">
        <v>223</v>
      </c>
      <c r="C126" s="21">
        <v>7990.18</v>
      </c>
      <c r="D126" s="21">
        <v>7990.18</v>
      </c>
      <c r="E126" s="21">
        <v>7990.18</v>
      </c>
      <c r="F126" s="22">
        <f t="shared" si="1"/>
        <v>100</v>
      </c>
      <c r="G126" s="15"/>
    </row>
    <row r="127" spans="1:7" ht="54.75" customHeight="1" x14ac:dyDescent="0.25">
      <c r="A127" s="37" t="s">
        <v>224</v>
      </c>
      <c r="B127" s="47" t="s">
        <v>225</v>
      </c>
      <c r="C127" s="21">
        <v>19263090</v>
      </c>
      <c r="D127" s="21">
        <v>19263090</v>
      </c>
      <c r="E127" s="21">
        <v>19263090</v>
      </c>
      <c r="F127" s="22">
        <f t="shared" si="1"/>
        <v>100</v>
      </c>
      <c r="G127" s="15"/>
    </row>
    <row r="128" spans="1:7" ht="20.25" customHeight="1" x14ac:dyDescent="0.25">
      <c r="A128" s="37" t="s">
        <v>226</v>
      </c>
      <c r="B128" s="47" t="s">
        <v>227</v>
      </c>
      <c r="C128" s="21">
        <v>6634527.96</v>
      </c>
      <c r="D128" s="21">
        <v>6634527.96</v>
      </c>
      <c r="E128" s="21">
        <v>6634527.96</v>
      </c>
      <c r="F128" s="22">
        <f t="shared" si="1"/>
        <v>100</v>
      </c>
      <c r="G128" s="15"/>
    </row>
    <row r="129" spans="1:7" ht="20.25" customHeight="1" x14ac:dyDescent="0.25">
      <c r="A129" s="37" t="s">
        <v>228</v>
      </c>
      <c r="B129" s="47" t="s">
        <v>229</v>
      </c>
      <c r="C129" s="21">
        <v>353808767.82999998</v>
      </c>
      <c r="D129" s="21">
        <v>353808767.82999998</v>
      </c>
      <c r="E129" s="21">
        <v>353808767.82999998</v>
      </c>
      <c r="F129" s="22">
        <f t="shared" si="1"/>
        <v>100</v>
      </c>
      <c r="G129" s="15"/>
    </row>
    <row r="130" spans="1:7" ht="20.25" customHeight="1" x14ac:dyDescent="0.25">
      <c r="A130" s="26" t="s">
        <v>230</v>
      </c>
      <c r="B130" s="53" t="s">
        <v>231</v>
      </c>
      <c r="C130" s="27">
        <f>SUM(C131:C134)</f>
        <v>51028721.390000001</v>
      </c>
      <c r="D130" s="27">
        <f>SUM(D131:D134)</f>
        <v>51028721.390000001</v>
      </c>
      <c r="E130" s="27">
        <f>SUM(E131:E134)</f>
        <v>51027903.859999999</v>
      </c>
      <c r="F130" s="28">
        <f t="shared" si="1"/>
        <v>99.998397902244591</v>
      </c>
      <c r="G130" s="15"/>
    </row>
    <row r="131" spans="1:7" ht="67.5" customHeight="1" x14ac:dyDescent="0.25">
      <c r="A131" s="37" t="s">
        <v>269</v>
      </c>
      <c r="B131" s="47" t="s">
        <v>268</v>
      </c>
      <c r="C131" s="21">
        <v>810979.34</v>
      </c>
      <c r="D131" s="21">
        <v>810979.34</v>
      </c>
      <c r="E131" s="21">
        <v>810979.34</v>
      </c>
      <c r="F131" s="22">
        <f t="shared" si="1"/>
        <v>100</v>
      </c>
      <c r="G131" s="15"/>
    </row>
    <row r="132" spans="1:7" ht="66.75" customHeight="1" x14ac:dyDescent="0.25">
      <c r="A132" s="37" t="s">
        <v>232</v>
      </c>
      <c r="B132" s="47" t="s">
        <v>233</v>
      </c>
      <c r="C132" s="21">
        <v>3400000</v>
      </c>
      <c r="D132" s="21">
        <v>3400000</v>
      </c>
      <c r="E132" s="21">
        <v>3400000</v>
      </c>
      <c r="F132" s="22">
        <f t="shared" si="1"/>
        <v>100</v>
      </c>
      <c r="G132" s="15"/>
    </row>
    <row r="133" spans="1:7" ht="39" hidden="1" x14ac:dyDescent="0.25">
      <c r="A133" s="37" t="s">
        <v>234</v>
      </c>
      <c r="B133" s="47" t="s">
        <v>235</v>
      </c>
      <c r="C133" s="21"/>
      <c r="D133" s="21"/>
      <c r="E133" s="21"/>
      <c r="F133" s="22"/>
      <c r="G133" s="15"/>
    </row>
    <row r="134" spans="1:7" ht="26.25" x14ac:dyDescent="0.25">
      <c r="A134" s="37" t="s">
        <v>236</v>
      </c>
      <c r="B134" s="47" t="s">
        <v>237</v>
      </c>
      <c r="C134" s="21">
        <v>46817742.049999997</v>
      </c>
      <c r="D134" s="21">
        <v>46817742.049999997</v>
      </c>
      <c r="E134" s="21">
        <v>46816924.520000003</v>
      </c>
      <c r="F134" s="22">
        <f t="shared" si="1"/>
        <v>99.998253803015274</v>
      </c>
      <c r="G134" s="15"/>
    </row>
    <row r="135" spans="1:7" ht="30.75" customHeight="1" x14ac:dyDescent="0.25">
      <c r="A135" s="39" t="s">
        <v>238</v>
      </c>
      <c r="B135" s="50" t="s">
        <v>239</v>
      </c>
      <c r="C135" s="32">
        <f>SUM(C136)</f>
        <v>486044</v>
      </c>
      <c r="D135" s="32">
        <f>SUM(D136)</f>
        <v>486044</v>
      </c>
      <c r="E135" s="32">
        <f>SUM(E136)</f>
        <v>486044</v>
      </c>
      <c r="F135" s="33">
        <f t="shared" si="1"/>
        <v>100</v>
      </c>
      <c r="G135" s="15"/>
    </row>
    <row r="136" spans="1:7" ht="26.25" x14ac:dyDescent="0.25">
      <c r="A136" s="37" t="s">
        <v>240</v>
      </c>
      <c r="B136" s="47" t="s">
        <v>241</v>
      </c>
      <c r="C136" s="21">
        <v>486044</v>
      </c>
      <c r="D136" s="21">
        <v>486044</v>
      </c>
      <c r="E136" s="21">
        <v>486044</v>
      </c>
      <c r="F136" s="22">
        <f t="shared" si="1"/>
        <v>100</v>
      </c>
      <c r="G136" s="15"/>
    </row>
    <row r="137" spans="1:7" ht="20.25" customHeight="1" x14ac:dyDescent="0.25">
      <c r="A137" s="39" t="s">
        <v>242</v>
      </c>
      <c r="B137" s="50" t="s">
        <v>243</v>
      </c>
      <c r="C137" s="32">
        <f>SUM(C138)</f>
        <v>8000</v>
      </c>
      <c r="D137" s="32">
        <f>SUM(D138)</f>
        <v>8000</v>
      </c>
      <c r="E137" s="32">
        <f>SUM(E138)</f>
        <v>8000</v>
      </c>
      <c r="F137" s="33">
        <f t="shared" si="1"/>
        <v>100</v>
      </c>
      <c r="G137" s="15"/>
    </row>
    <row r="138" spans="1:7" ht="26.25" x14ac:dyDescent="0.25">
      <c r="A138" s="37" t="s">
        <v>240</v>
      </c>
      <c r="B138" s="47" t="s">
        <v>244</v>
      </c>
      <c r="C138" s="21">
        <v>8000</v>
      </c>
      <c r="D138" s="21">
        <v>8000</v>
      </c>
      <c r="E138" s="21">
        <v>8000</v>
      </c>
      <c r="F138" s="22">
        <f t="shared" si="1"/>
        <v>100</v>
      </c>
      <c r="G138" s="15"/>
    </row>
    <row r="139" spans="1:7" ht="83.25" customHeight="1" x14ac:dyDescent="0.25">
      <c r="A139" s="39" t="s">
        <v>245</v>
      </c>
      <c r="B139" s="50" t="s">
        <v>246</v>
      </c>
      <c r="C139" s="32">
        <f>SUM(C140)</f>
        <v>1288758.08</v>
      </c>
      <c r="D139" s="32">
        <f>SUM(D140)</f>
        <v>1288758.08</v>
      </c>
      <c r="E139" s="32">
        <f>SUM(E140)</f>
        <v>1288758.08</v>
      </c>
      <c r="F139" s="33">
        <f t="shared" si="1"/>
        <v>100</v>
      </c>
      <c r="G139" s="15"/>
    </row>
    <row r="140" spans="1:7" ht="31.5" customHeight="1" x14ac:dyDescent="0.25">
      <c r="A140" s="37" t="s">
        <v>247</v>
      </c>
      <c r="B140" s="47" t="s">
        <v>248</v>
      </c>
      <c r="C140" s="21">
        <v>1288758.08</v>
      </c>
      <c r="D140" s="21">
        <v>1288758.08</v>
      </c>
      <c r="E140" s="21">
        <v>1288758.08</v>
      </c>
      <c r="F140" s="22">
        <f t="shared" si="1"/>
        <v>100</v>
      </c>
      <c r="G140" s="15"/>
    </row>
    <row r="141" spans="1:7" ht="58.5" customHeight="1" x14ac:dyDescent="0.25">
      <c r="A141" s="39" t="s">
        <v>249</v>
      </c>
      <c r="B141" s="50" t="s">
        <v>250</v>
      </c>
      <c r="C141" s="32">
        <f>SUM(C142:C144)</f>
        <v>-1417837.8800000001</v>
      </c>
      <c r="D141" s="32">
        <f>SUM(D142:D144)</f>
        <v>-1417837.8800000001</v>
      </c>
      <c r="E141" s="32">
        <f>SUM(E142:E144)</f>
        <v>-1417837.8800000001</v>
      </c>
      <c r="F141" s="33">
        <f t="shared" si="1"/>
        <v>100</v>
      </c>
      <c r="G141" s="15"/>
    </row>
    <row r="142" spans="1:7" ht="66" customHeight="1" x14ac:dyDescent="0.25">
      <c r="A142" s="49" t="s">
        <v>270</v>
      </c>
      <c r="B142" s="47" t="s">
        <v>273</v>
      </c>
      <c r="C142" s="21">
        <v>-1177354.04</v>
      </c>
      <c r="D142" s="21">
        <v>-1177354.04</v>
      </c>
      <c r="E142" s="21">
        <v>-1177354.04</v>
      </c>
      <c r="F142" s="22">
        <f t="shared" si="1"/>
        <v>100</v>
      </c>
      <c r="G142" s="15"/>
    </row>
    <row r="143" spans="1:7" ht="63.75" customHeight="1" x14ac:dyDescent="0.25">
      <c r="A143" s="49" t="s">
        <v>271</v>
      </c>
      <c r="B143" s="47" t="s">
        <v>272</v>
      </c>
      <c r="C143" s="21">
        <v>-98589.04</v>
      </c>
      <c r="D143" s="21">
        <v>-98589.04</v>
      </c>
      <c r="E143" s="21">
        <v>-98589.04</v>
      </c>
      <c r="F143" s="22">
        <f t="shared" si="1"/>
        <v>100</v>
      </c>
      <c r="G143" s="15"/>
    </row>
    <row r="144" spans="1:7" ht="42.75" customHeight="1" x14ac:dyDescent="0.25">
      <c r="A144" s="49" t="s">
        <v>251</v>
      </c>
      <c r="B144" s="48" t="s">
        <v>252</v>
      </c>
      <c r="C144" s="14">
        <v>-141894.79999999999</v>
      </c>
      <c r="D144" s="14">
        <v>-141894.79999999999</v>
      </c>
      <c r="E144" s="14">
        <v>-141894.79999999999</v>
      </c>
      <c r="F144" s="22">
        <f t="shared" si="1"/>
        <v>100</v>
      </c>
      <c r="G144" s="15"/>
    </row>
    <row r="145" spans="1:7" ht="27" customHeight="1" thickBot="1" x14ac:dyDescent="0.3">
      <c r="A145" s="41" t="s">
        <v>253</v>
      </c>
      <c r="B145" s="29"/>
      <c r="C145" s="55">
        <f>C11+C98</f>
        <v>1379731664.7099998</v>
      </c>
      <c r="D145" s="55">
        <f>D11+D98</f>
        <v>1379731664.7099998</v>
      </c>
      <c r="E145" s="55">
        <f>E11+E98</f>
        <v>1385598623.7699995</v>
      </c>
      <c r="F145" s="30">
        <f t="shared" si="1"/>
        <v>100.42522464404213</v>
      </c>
      <c r="G145" s="4"/>
    </row>
  </sheetData>
  <mergeCells count="4">
    <mergeCell ref="D2:F2"/>
    <mergeCell ref="D3:F3"/>
    <mergeCell ref="A5:F5"/>
    <mergeCell ref="A6:F7"/>
  </mergeCells>
  <pageMargins left="0.70866141732283472" right="0.51181102362204722" top="0.55118110236220474" bottom="0.55118110236220474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ZikovaAV</dc:creator>
  <cp:lastModifiedBy>user</cp:lastModifiedBy>
  <cp:lastPrinted>2024-03-26T08:30:00Z</cp:lastPrinted>
  <dcterms:created xsi:type="dcterms:W3CDTF">2023-02-27T13:47:47Z</dcterms:created>
  <dcterms:modified xsi:type="dcterms:W3CDTF">2024-03-29T10:46:35Z</dcterms:modified>
</cp:coreProperties>
</file>